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documente de lucru pentru concediu noiembie 2020\posturi perioada nedeterminata semestrul I 2020-2021\informatii pentru publicare pe site USAMV\"/>
    </mc:Choice>
  </mc:AlternateContent>
  <bookViews>
    <workbookView xWindow="0" yWindow="0" windowWidth="20490" windowHeight="7620" activeTab="3"/>
  </bookViews>
  <sheets>
    <sheet name="Total" sheetId="8" r:id="rId1"/>
    <sheet name="Criteriul A1" sheetId="5" r:id="rId2"/>
    <sheet name="Criteriul A2" sheetId="6" r:id="rId3"/>
    <sheet name="Criteriul A3" sheetId="7" r:id="rId4"/>
  </sheets>
  <calcPr calcId="162913"/>
</workbook>
</file>

<file path=xl/calcChain.xml><?xml version="1.0" encoding="utf-8"?>
<calcChain xmlns="http://schemas.openxmlformats.org/spreadsheetml/2006/main">
  <c r="I89" i="7" l="1"/>
  <c r="I80" i="7"/>
  <c r="I81" i="7"/>
  <c r="I75" i="7"/>
  <c r="I92" i="7"/>
  <c r="I91" i="7"/>
  <c r="I90" i="7"/>
  <c r="I88" i="7"/>
  <c r="I86" i="7"/>
  <c r="I87" i="7"/>
  <c r="I85" i="7"/>
  <c r="I83" i="7"/>
  <c r="I84" i="7"/>
  <c r="I82" i="7"/>
  <c r="I79" i="7"/>
  <c r="I78" i="7"/>
  <c r="I76" i="7"/>
  <c r="I77" i="7"/>
  <c r="I74" i="7"/>
  <c r="I73" i="7"/>
  <c r="I70" i="7"/>
  <c r="I71" i="7"/>
  <c r="I72" i="7"/>
  <c r="I69" i="7"/>
  <c r="I67" i="7"/>
  <c r="I68" i="7"/>
  <c r="I66" i="7"/>
  <c r="I62" i="7"/>
  <c r="I63" i="7"/>
  <c r="I64" i="7"/>
  <c r="I65" i="7"/>
  <c r="I61" i="7"/>
  <c r="I58" i="7"/>
  <c r="I59" i="7"/>
  <c r="I60" i="7"/>
  <c r="I57" i="7"/>
  <c r="I54" i="7"/>
  <c r="I55" i="7"/>
  <c r="I56" i="7"/>
  <c r="I53" i="7"/>
  <c r="I49" i="7"/>
  <c r="I50" i="7"/>
  <c r="I51" i="7"/>
  <c r="I52" i="7"/>
  <c r="I48" i="7"/>
  <c r="I47" i="7"/>
  <c r="I42" i="7"/>
  <c r="I43" i="7"/>
  <c r="I44" i="7"/>
  <c r="I45" i="7"/>
  <c r="I46" i="7"/>
  <c r="I41" i="7"/>
  <c r="I36" i="7"/>
  <c r="I37" i="7"/>
  <c r="I38" i="7"/>
  <c r="I39" i="7"/>
  <c r="I40" i="7"/>
  <c r="I35" i="7"/>
  <c r="I33" i="7"/>
  <c r="I34" i="7"/>
  <c r="I32" i="7"/>
  <c r="I29" i="7"/>
  <c r="I30" i="7"/>
  <c r="I31" i="7"/>
  <c r="I28" i="7"/>
  <c r="I25" i="7"/>
  <c r="I26" i="7"/>
  <c r="I27" i="7"/>
  <c r="I22" i="7"/>
  <c r="I23" i="7"/>
  <c r="I24" i="7"/>
  <c r="I21" i="7"/>
  <c r="I19" i="7"/>
  <c r="I20" i="7"/>
  <c r="I18" i="7"/>
  <c r="I11" i="7"/>
  <c r="I12" i="7"/>
  <c r="I13" i="7"/>
  <c r="I14" i="7"/>
  <c r="I15" i="7"/>
  <c r="I16" i="7"/>
  <c r="I10" i="7"/>
  <c r="I4" i="7"/>
  <c r="I5" i="7"/>
  <c r="I6" i="7"/>
  <c r="I7" i="7"/>
  <c r="I8" i="7"/>
  <c r="I9" i="7"/>
  <c r="I3" i="7"/>
  <c r="I75" i="6"/>
  <c r="I76" i="6"/>
  <c r="I77" i="6"/>
  <c r="I78" i="6"/>
  <c r="I62" i="6"/>
  <c r="I63" i="6"/>
  <c r="I64" i="6"/>
  <c r="I65" i="6"/>
  <c r="I89" i="6"/>
  <c r="I90" i="6"/>
  <c r="I91" i="6"/>
  <c r="I88" i="6"/>
  <c r="I85" i="6"/>
  <c r="I86" i="6"/>
  <c r="I87" i="6"/>
  <c r="I84" i="6"/>
  <c r="I80" i="6"/>
  <c r="I81" i="6"/>
  <c r="I82" i="6"/>
  <c r="I83" i="6"/>
  <c r="I79" i="6"/>
  <c r="I74" i="6"/>
  <c r="I68" i="6"/>
  <c r="I69" i="6"/>
  <c r="I70" i="6"/>
  <c r="I71" i="6"/>
  <c r="I72" i="6"/>
  <c r="I67" i="6"/>
  <c r="I66" i="6"/>
  <c r="I61" i="6"/>
  <c r="I52" i="6"/>
  <c r="I53" i="6"/>
  <c r="I54" i="6"/>
  <c r="I55" i="6"/>
  <c r="I56" i="6"/>
  <c r="I57" i="6"/>
  <c r="I58" i="6"/>
  <c r="I59" i="6"/>
  <c r="I60" i="6"/>
  <c r="I51" i="6"/>
  <c r="I50" i="6"/>
  <c r="I49"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3" i="6"/>
  <c r="J50" i="5"/>
  <c r="J51" i="5"/>
  <c r="J52" i="5"/>
  <c r="J53" i="5"/>
  <c r="J54" i="5"/>
  <c r="J55" i="5"/>
  <c r="J56" i="5"/>
  <c r="J57" i="5"/>
  <c r="J35" i="5"/>
  <c r="J36" i="5"/>
  <c r="J37" i="5"/>
  <c r="J38" i="5"/>
  <c r="J39" i="5"/>
  <c r="J40" i="5"/>
  <c r="J41" i="5"/>
  <c r="J18" i="5"/>
  <c r="J19" i="5"/>
  <c r="J20" i="5"/>
  <c r="J21" i="5"/>
  <c r="J22" i="5"/>
  <c r="J23" i="5"/>
  <c r="J5" i="5"/>
  <c r="J6" i="5"/>
  <c r="J9" i="5"/>
  <c r="J10" i="5"/>
  <c r="J11" i="5"/>
  <c r="J12" i="5"/>
  <c r="J13" i="5"/>
  <c r="J14" i="5"/>
  <c r="J49" i="5"/>
  <c r="J58" i="5"/>
  <c r="J48" i="5"/>
  <c r="J45" i="5"/>
  <c r="J46" i="5"/>
  <c r="J42" i="5"/>
  <c r="J34" i="5"/>
  <c r="J32" i="5"/>
  <c r="J33" i="5"/>
  <c r="J31" i="5"/>
  <c r="J29" i="5"/>
  <c r="J30" i="5"/>
  <c r="J28" i="5"/>
  <c r="J27" i="5"/>
  <c r="J17" i="5"/>
  <c r="J24" i="5"/>
  <c r="J25" i="5"/>
  <c r="J26" i="5"/>
  <c r="J16" i="5"/>
  <c r="J15" i="5"/>
  <c r="J4" i="5"/>
  <c r="J3" i="5"/>
  <c r="I92" i="6" l="1"/>
  <c r="B14" i="8" s="1"/>
  <c r="J59" i="5"/>
  <c r="B13" i="8" s="1"/>
  <c r="I93" i="7" l="1"/>
  <c r="B15" i="8" s="1"/>
</calcChain>
</file>

<file path=xl/comments1.xml><?xml version="1.0" encoding="utf-8"?>
<comments xmlns="http://schemas.openxmlformats.org/spreadsheetml/2006/main">
  <authors>
    <author>COMP</author>
  </authors>
  <commentList>
    <comment ref="J2" authorId="0" shapeId="0">
      <text>
        <r>
          <rPr>
            <b/>
            <sz val="9"/>
            <color indexed="81"/>
            <rFont val="Tahoma"/>
            <family val="2"/>
          </rPr>
          <t>Punctajul se calculeaza automat. Va rugam nu modificati continutul celulelor marcate cu culoarea galbena !</t>
        </r>
      </text>
    </comment>
    <comment ref="J47" authorId="0" shapeId="0">
      <text>
        <r>
          <rPr>
            <b/>
            <sz val="9"/>
            <color indexed="81"/>
            <rFont val="Tahoma"/>
            <family val="2"/>
          </rPr>
          <t>Punctajul se calculeaza automat. Va rugam nu modificati continutul celulelor marcate cu culoarea galbena !</t>
        </r>
      </text>
    </comment>
  </commentList>
</comments>
</file>

<file path=xl/comments2.xml><?xml version="1.0" encoding="utf-8"?>
<comments xmlns="http://schemas.openxmlformats.org/spreadsheetml/2006/main">
  <authors>
    <author>COMP</author>
  </authors>
  <commentList>
    <comment ref="I2" authorId="0" shapeId="0">
      <text>
        <r>
          <rPr>
            <b/>
            <sz val="9"/>
            <color indexed="81"/>
            <rFont val="Tahoma"/>
            <family val="2"/>
          </rPr>
          <t>Punctajul se calculeaza automat. Va rugam nu modificati continutul celulelor marcate cu culoarea galbena !</t>
        </r>
      </text>
    </comment>
    <comment ref="I73" authorId="0" shapeId="0">
      <text>
        <r>
          <rPr>
            <b/>
            <sz val="9"/>
            <color indexed="81"/>
            <rFont val="Tahoma"/>
            <family val="2"/>
          </rPr>
          <t>Punctajul se calculeaza automat. Va rugam nu modificati continutul celulelor marcate cu culoarea galbena !</t>
        </r>
      </text>
    </comment>
  </commentList>
</comments>
</file>

<file path=xl/comments3.xml><?xml version="1.0" encoding="utf-8"?>
<comments xmlns="http://schemas.openxmlformats.org/spreadsheetml/2006/main">
  <authors>
    <author>COMP</author>
  </authors>
  <commentList>
    <comment ref="I2" authorId="0" shapeId="0">
      <text>
        <r>
          <rPr>
            <b/>
            <sz val="9"/>
            <color indexed="81"/>
            <rFont val="Tahoma"/>
            <family val="2"/>
          </rPr>
          <t>Punctajul se calculeaza automat. Va rugam nu modificati continutul celulelor marcate cu culoarea galbena !</t>
        </r>
      </text>
    </comment>
    <comment ref="I17" authorId="0" shapeId="0">
      <text>
        <r>
          <rPr>
            <b/>
            <sz val="9"/>
            <color indexed="81"/>
            <rFont val="Tahoma"/>
            <family val="2"/>
          </rPr>
          <t>Punctajul se calculeaza automat. Va rugam nu modificati continutul celulelor marcate cu culoarea galbena !</t>
        </r>
      </text>
    </comment>
  </commentList>
</comments>
</file>

<file path=xl/sharedStrings.xml><?xml version="1.0" encoding="utf-8"?>
<sst xmlns="http://schemas.openxmlformats.org/spreadsheetml/2006/main" count="215" uniqueCount="148">
  <si>
    <t>Domeniul activităților</t>
  </si>
  <si>
    <t>Tipul activităților</t>
  </si>
  <si>
    <t>Categorii și restricții</t>
  </si>
  <si>
    <t>Subcategorii</t>
  </si>
  <si>
    <t>Indicatori 
(Kpi)</t>
  </si>
  <si>
    <t>1.1 Cărți și capitole în cărți de specialitate</t>
  </si>
  <si>
    <t>1.1.1.1 Internaționale</t>
  </si>
  <si>
    <t>1.1.1.2 Naționale</t>
  </si>
  <si>
    <t>1.1.2.1 Internaționale</t>
  </si>
  <si>
    <t>1.1.2.2 Naționale</t>
  </si>
  <si>
    <t>1.2 Suport didactic</t>
  </si>
  <si>
    <t>Punctaj unic pe fiecare activitate</t>
  </si>
  <si>
    <t>Activitatea de cercetare (A2)</t>
  </si>
  <si>
    <t>2.3 Proprietate intelectuală, brevete de invenție, tehnologii și produse omologate (soiuri, hibrizi, rase etc.)</t>
  </si>
  <si>
    <t>2.3.1 Internaționale</t>
  </si>
  <si>
    <t>40/nr. aut</t>
  </si>
  <si>
    <t>2.3.2 Naționale</t>
  </si>
  <si>
    <t>30/nr. aut</t>
  </si>
  <si>
    <t>2.4.1.1 Internaționale</t>
  </si>
  <si>
    <t>2.4.1.2 Naționale</t>
  </si>
  <si>
    <t>2.4.2 Membru în echipă</t>
  </si>
  <si>
    <t>2.4.2.1 Internaționale</t>
  </si>
  <si>
    <t>2.4.2.2 Naționale</t>
  </si>
  <si>
    <t>Autori</t>
  </si>
  <si>
    <t>Pagini</t>
  </si>
  <si>
    <t>Punctaj</t>
  </si>
  <si>
    <t>Factor de impact</t>
  </si>
  <si>
    <t>Total criteriu A1</t>
  </si>
  <si>
    <t>nr. pagini/ (3*nr. autori)</t>
  </si>
  <si>
    <t>nr. pagini/ (7*nr. autori)</t>
  </si>
  <si>
    <t>nr. pagini/ (8*nr. autori)</t>
  </si>
  <si>
    <t>nr. pagini/ (5*nr. autori)</t>
  </si>
  <si>
    <t>nr. pagini/ (2*nr. autori)</t>
  </si>
  <si>
    <t>Nr. autori</t>
  </si>
  <si>
    <t>Denumire activitate</t>
  </si>
  <si>
    <t>Ecologie aplicata, 2013, Editura …., ISBN 973-744-</t>
  </si>
  <si>
    <t>Titlu, an, editura, ISBN</t>
  </si>
  <si>
    <t xml:space="preserve">Popescu I., V. Muresan </t>
  </si>
  <si>
    <t>Punctaj minim - Conferentiar</t>
  </si>
  <si>
    <t>Punctaj minim - Profesor</t>
  </si>
  <si>
    <t>1.1.2 Cărți/capitole de carti ca editor/ coordonator</t>
  </si>
  <si>
    <t>Nr. Autori</t>
  </si>
  <si>
    <r>
      <rPr>
        <b/>
        <sz val="10"/>
        <color indexed="8"/>
        <rFont val="Arial"/>
        <family val="2"/>
        <charset val="238"/>
      </rPr>
      <t>Popescu, I,</t>
    </r>
    <r>
      <rPr>
        <sz val="10"/>
        <color indexed="8"/>
        <rFont val="Arial"/>
        <family val="2"/>
        <charset val="238"/>
      </rPr>
      <t xml:space="preserve"> V.Muresan, 2013, Analysis of …., Journal of…, 30(1):23-30</t>
    </r>
  </si>
  <si>
    <r>
      <t xml:space="preserve">Ardelean, C., </t>
    </r>
    <r>
      <rPr>
        <b/>
        <sz val="10"/>
        <color indexed="8"/>
        <rFont val="Arial"/>
        <family val="2"/>
        <charset val="238"/>
      </rPr>
      <t>Popescu, I,</t>
    </r>
    <r>
      <rPr>
        <sz val="10"/>
        <color indexed="8"/>
        <rFont val="Arial"/>
        <family val="2"/>
        <charset val="238"/>
      </rPr>
      <t xml:space="preserve"> V.Muresan, 2013, Analysis of …., Journal of…, 30(1):23-30</t>
    </r>
  </si>
  <si>
    <t>15/nr autori</t>
  </si>
  <si>
    <t>Brevet xxxx, 2010, Franta - Popescu, Muresan, Ardelean</t>
  </si>
  <si>
    <t>Brevet xxxx, 2010 - Ardelean, Popescu</t>
  </si>
  <si>
    <t>Nr. Ani</t>
  </si>
  <si>
    <t>FP 7 …. Study on…. 2008-…</t>
  </si>
  <si>
    <t>CNCSIS A/900/... Cercetări privind …..</t>
  </si>
  <si>
    <t>CNCSIS A/... Cercetări privind …..</t>
  </si>
  <si>
    <t>Nr. Autori articol citat</t>
  </si>
  <si>
    <t>Articol citat</t>
  </si>
  <si>
    <t>Johnson, W., …, 2012, ….</t>
  </si>
  <si>
    <r>
      <t xml:space="preserve">Ardelean, C., </t>
    </r>
    <r>
      <rPr>
        <b/>
        <sz val="10"/>
        <color indexed="8"/>
        <rFont val="Arial"/>
        <family val="2"/>
        <charset val="238"/>
      </rPr>
      <t>Popescu, I,</t>
    </r>
    <r>
      <rPr>
        <sz val="10"/>
        <color indexed="8"/>
        <rFont val="Arial"/>
        <family val="2"/>
        <charset val="238"/>
      </rPr>
      <t xml:space="preserve"> 2009, ……..</t>
    </r>
  </si>
  <si>
    <t>University of ….</t>
  </si>
  <si>
    <t>Membru colectiv editorial Bulletin UASVM</t>
  </si>
  <si>
    <t>Membru Academia Română</t>
  </si>
  <si>
    <t>Membru ASAS</t>
  </si>
  <si>
    <t>Asociatia ...</t>
  </si>
  <si>
    <t>European Association of ...</t>
  </si>
  <si>
    <t>Societatea de ...</t>
  </si>
  <si>
    <t>Consiliul...</t>
  </si>
  <si>
    <t>Total criteriu A3:</t>
  </si>
  <si>
    <t>3.3 Prezentări invitate în plenul unor manifestări ştiinţifice naţionale şi internaţionale şi Profesor invitat (exclusiv POS, ERASMUS)</t>
  </si>
  <si>
    <t>3.3.1 Internaționale</t>
  </si>
  <si>
    <t>3.3.2 Naționale</t>
  </si>
  <si>
    <t>3.5 Recenzor pentru reviste şi manifestări ştiinţifice naţionale şi internaţionale (punctajul se acordă pentru fiecare revistă și manifestare ştiinţifică o singura data/an, indiferent de numărul recenziilor)</t>
  </si>
  <si>
    <t>3.5.1 ISI</t>
  </si>
  <si>
    <t>3.6. Referent în comisii de 
doctorat</t>
  </si>
  <si>
    <t>3.6.1 Internaționale</t>
  </si>
  <si>
    <t>3.6.2 Naționale</t>
  </si>
  <si>
    <t>3.5.2 BDI</t>
  </si>
  <si>
    <t>3.4.1 ISI</t>
  </si>
  <si>
    <t>3.4.2 BDI</t>
  </si>
  <si>
    <t>3.4.3. Naționale și internaționale neindexate</t>
  </si>
  <si>
    <t>3.7.1 Academia Română</t>
  </si>
  <si>
    <t>conducere</t>
  </si>
  <si>
    <t>membru</t>
  </si>
  <si>
    <t>Premii internaționale</t>
  </si>
  <si>
    <t>3.7.2 ASAS, AOSR și academii de ramură</t>
  </si>
  <si>
    <t>3.7.3 Conducere asociații profesionale</t>
  </si>
  <si>
    <t>3.7.5 Consilii și organizații în domeniul educației și cercetării</t>
  </si>
  <si>
    <t>Naționale</t>
  </si>
  <si>
    <t>1.2.2 Indrumătoare de laborator/ aplicații- fara restrictii</t>
  </si>
  <si>
    <t xml:space="preserve">2.1 Articole in extenso în reviste cotate  Thomson Reuters , în volume proceedings indexate Thomson-Reuters si brevete de inventie indexate Web of Science - Derwent </t>
  </si>
  <si>
    <t>3.6.Premii</t>
  </si>
  <si>
    <t>Academia Română</t>
  </si>
  <si>
    <t>ASAS, AOSR, academii de ramură și CNCS</t>
  </si>
  <si>
    <t>Internaționale</t>
  </si>
  <si>
    <t xml:space="preserve"> Naționale</t>
  </si>
  <si>
    <t>Activitatea didactică / profesională (A1)</t>
  </si>
  <si>
    <t>1.1.1 Cărți cu ISBN/capitole ca autor; pentru Profesor minimum 2 în calitate de prim autor; cel puțin o lucrare publicată după ultima promovare sau în ultimii 5 ani; pentru Conferențiar:  minimum 1 carte/capitol în calitate de prim autor; CS I și CS II - fără restricții; Pentru abilitare - aceleași condiții ca la profesor</t>
  </si>
  <si>
    <t>1.3 Coordonare de programe de studii, organizare și coordonare programe de formare  continuă și proiecte educaționale  (POS, Erasmus,sa)</t>
  </si>
  <si>
    <t xml:space="preserve">Punctaj minim - Conferentiar </t>
  </si>
  <si>
    <t xml:space="preserve">Punctaj minim - Profesor </t>
  </si>
  <si>
    <t xml:space="preserve">Punctaj minim - CS I, CS II </t>
  </si>
  <si>
    <t xml:space="preserve"> Fără restricţii</t>
  </si>
  <si>
    <t>DATE CARE SE COMPLETEAZĂ DE CĂTRE CANDIDAT</t>
  </si>
  <si>
    <t>Punctaj minim - CS II</t>
  </si>
  <si>
    <t>Punctaj minim - CS I</t>
  </si>
  <si>
    <t>2.4.1 Director/ responsabil partener proiect  - Minimum 2 pentru Profesor/ CS I; Minimum 1 pentru Conferențiar/ CS II</t>
  </si>
  <si>
    <t>20 * ani de desfășurare</t>
  </si>
  <si>
    <t>10 * ani de desfășurare</t>
  </si>
  <si>
    <t>4 * ani de desfășurare</t>
  </si>
  <si>
    <t>2 * ani de desfășurare</t>
  </si>
  <si>
    <t>-</t>
  </si>
  <si>
    <r>
      <t xml:space="preserve">(35+20*factor impact </t>
    </r>
    <r>
      <rPr>
        <b/>
        <sz val="10"/>
        <color rgb="FFFF0000"/>
        <rFont val="Arial"/>
        <family val="2"/>
        <charset val="238"/>
      </rPr>
      <t>(1)</t>
    </r>
    <r>
      <rPr>
        <b/>
        <sz val="10"/>
        <rFont val="Arial"/>
        <family val="2"/>
        <charset val="238"/>
      </rPr>
      <t>) /nr. autori</t>
    </r>
  </si>
  <si>
    <r>
      <t>2.2 Articole în reviste și volumele unor manifestări științifice indexate în alte baze de date internaționale(BDI</t>
    </r>
    <r>
      <rPr>
        <b/>
        <sz val="10"/>
        <color rgb="FFFF0000"/>
        <rFont val="Arial"/>
        <family val="2"/>
        <charset val="238"/>
      </rPr>
      <t>(3)</t>
    </r>
    <r>
      <rPr>
        <b/>
        <sz val="10"/>
        <rFont val="Arial"/>
        <family val="2"/>
        <charset val="238"/>
      </rPr>
      <t>)</t>
    </r>
  </si>
  <si>
    <r>
      <t>2.4 Granturi/ proiecte câștigate prin competiție inclusiv proiecte de cercetare/consultanță (valoare de minim 10.000 Euro echivalenti)</t>
    </r>
    <r>
      <rPr>
        <b/>
        <sz val="10"/>
        <color rgb="FFFF0000"/>
        <rFont val="Arial"/>
        <family val="2"/>
        <charset val="238"/>
      </rPr>
      <t>(3)</t>
    </r>
  </si>
  <si>
    <r>
      <t xml:space="preserve">2.1.1. Profesor/ CS1: Minimum 8 articole, din care minimum 4 în reviste cotate ISI; la 4 dintre lucrari  (dintre care 2 ISI cotate) să fie autor principal/ corespondent/ coordonator (ultim autor - doar dacă este conducator de doctorat) </t>
    </r>
    <r>
      <rPr>
        <b/>
        <sz val="10"/>
        <color rgb="FFFF0000"/>
        <rFont val="Arial"/>
        <family val="2"/>
      </rPr>
      <t>(2)</t>
    </r>
    <r>
      <rPr>
        <b/>
        <sz val="10"/>
        <color theme="1"/>
        <rFont val="Arial"/>
        <family val="2"/>
        <charset val="238"/>
      </rPr>
      <t xml:space="preserve">. Cel putin 3 lucrări să fie publicate după ultima promovare sau in ultimii 5 ani.  
2.1.2. Conferențiar/ CS II: Minimum  5 articole, din care  minimum 3 în reviste ISI cotate; la 3 dintre lucrări (dintre care 1 ISI cotată) să fie autor principal/ corespondent/ coordonator (ultim autor - doar daca este conducator de doctorat) </t>
    </r>
    <r>
      <rPr>
        <b/>
        <sz val="10"/>
        <color rgb="FFFF0000"/>
        <rFont val="Arial"/>
        <family val="2"/>
      </rPr>
      <t>(2)</t>
    </r>
    <r>
      <rPr>
        <b/>
        <sz val="10"/>
        <color theme="1"/>
        <rFont val="Arial"/>
        <family val="2"/>
        <charset val="238"/>
      </rPr>
      <t>. Cel putin 2 lucrări să fie publicate dupa ultima promovare sau in ultimii 5 ani.</t>
    </r>
  </si>
  <si>
    <r>
      <t xml:space="preserve">3.1 Citări în reviste ISI şi volumele conferinţelor indexate WOS </t>
    </r>
    <r>
      <rPr>
        <b/>
        <sz val="10"/>
        <color rgb="FFFF0000"/>
        <rFont val="Arial"/>
        <family val="2"/>
      </rPr>
      <t>(4</t>
    </r>
    <r>
      <rPr>
        <b/>
        <sz val="10"/>
        <rFont val="Arial"/>
        <family val="2"/>
        <charset val="238"/>
      </rPr>
      <t>)</t>
    </r>
  </si>
  <si>
    <t>10/nr. autori ai articolului citat x nr. citari</t>
  </si>
  <si>
    <t>Articol in care s-a regasit citarea</t>
  </si>
  <si>
    <t>Coordonare program de formare ….</t>
  </si>
  <si>
    <r>
      <rPr>
        <sz val="10"/>
        <color rgb="FFFF0000"/>
        <rFont val="Arial"/>
        <family val="2"/>
      </rPr>
      <t xml:space="preserve">* </t>
    </r>
    <r>
      <rPr>
        <sz val="10"/>
        <rFont val="Arial"/>
        <family val="2"/>
        <charset val="238"/>
      </rPr>
      <t xml:space="preserve">Conform RU 37, pentru functia de profesor: calitatea de unic ori prim autor la cel puțin două manuale, inclusiv format electronic, in conformitate cu disciplinele din structura postului scos la concurs, aprobate de Consiliul Didactic al USAMVCN. Această condiție minimă se aplică posturilor aferente domeniilor care nu au prevăzută în standardele minimale naționale această cerință. Conform RU 37, pentru funcția de conferențiar, calitatea de unic ori prim autor la cel puțin un manual, inclusiv format electronic, în conformitate cu disciplinele din structura postului scos la concurs, aprobat de Consiliul Didactic al USAMVCN. Această condiție minimă se aplică posturilor aferente domeniilor care nu au prevăzută în standardele minimale naționale această cerință. </t>
    </r>
  </si>
  <si>
    <r>
      <t xml:space="preserve"> 1.2.1 Manuale, suport de curs inclusiv electronic - fără restricții </t>
    </r>
    <r>
      <rPr>
        <b/>
        <sz val="10"/>
        <color rgb="FFFF0000"/>
        <rFont val="Arial"/>
        <family val="2"/>
      </rPr>
      <t>*</t>
    </r>
    <r>
      <rPr>
        <b/>
        <sz val="10"/>
        <rFont val="Arial"/>
        <family val="2"/>
      </rPr>
      <t>.</t>
    </r>
    <r>
      <rPr>
        <i/>
        <sz val="10"/>
        <rFont val="Arial"/>
        <family val="2"/>
      </rPr>
      <t xml:space="preserve"> </t>
    </r>
    <r>
      <rPr>
        <b/>
        <sz val="10"/>
        <rFont val="Arial"/>
        <family val="2"/>
      </rPr>
      <t xml:space="preserve">   </t>
    </r>
  </si>
  <si>
    <t>2.2.1. Profesor / CS I: Minimum 15 articole 
2.2.2.  Conferențiar/CS II: Minimum 10 articole</t>
  </si>
  <si>
    <t>Autorii, anul publicarii, titlul, revista, vol., paginile)</t>
  </si>
  <si>
    <t>Proiectul</t>
  </si>
  <si>
    <t xml:space="preserve">Total criteriu A2  </t>
  </si>
  <si>
    <t>Universitatea …</t>
  </si>
  <si>
    <t>Membru colectiv editorial al …</t>
  </si>
  <si>
    <t>Recunoașterea și impactul activității (A3)</t>
  </si>
  <si>
    <r>
      <t xml:space="preserve">3.2. Citări în reviste şi volumele conferinţelor BDI </t>
    </r>
    <r>
      <rPr>
        <b/>
        <sz val="10"/>
        <color rgb="FFFF0000"/>
        <rFont val="Arial"/>
        <family val="2"/>
      </rPr>
      <t>(4) (5)</t>
    </r>
  </si>
  <si>
    <t>5/nr. autori ai articolului citat x nr.citari</t>
  </si>
  <si>
    <t>3.4 Membru în colective de redacţie sau comitete ştiinţifice ale revistelor şi manifestărilor ştiinţifice, Organizator de manifestări Ştiinţifice</t>
  </si>
  <si>
    <t>Descriere</t>
  </si>
  <si>
    <t>Recenzor la …</t>
  </si>
  <si>
    <t>Premiul ….</t>
  </si>
  <si>
    <t>10 x nr. comisii</t>
  </si>
  <si>
    <t>5 x nr. comisii</t>
  </si>
  <si>
    <t>Referent in …</t>
  </si>
  <si>
    <t xml:space="preserve">Premii naționale in domeniu </t>
  </si>
  <si>
    <t>3.7. Membru în academii, organizații, asociații profesionale de prestigiu, naționale și internaționale, apartenență la organizații din domeniul educației și cercetării</t>
  </si>
  <si>
    <t>3.7.4 Asociații profesionale</t>
  </si>
  <si>
    <t>Numele</t>
  </si>
  <si>
    <t>Prenumele</t>
  </si>
  <si>
    <t>Postul didactic vizat</t>
  </si>
  <si>
    <t>Functia didactica actuala</t>
  </si>
  <si>
    <t>Facultatea</t>
  </si>
  <si>
    <t>Institutia</t>
  </si>
  <si>
    <t>Departamentul</t>
  </si>
  <si>
    <t>CANDIDATUL</t>
  </si>
  <si>
    <t>Total criteriu A2</t>
  </si>
  <si>
    <t>Total criteriu A3</t>
  </si>
  <si>
    <t>PUNCTAJUL REALIZAT</t>
  </si>
  <si>
    <t>Data ultimei promovari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</si>
</sst>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 &quot;lei&quot;_-;\-* #,##0.00\ &quot;lei&quot;_-;_-* &quot;-&quot;??\ &quot;lei&quot;_-;_-@_-"/>
  </numFmts>
  <fonts count="26" x14ac:knownFonts="1">
    <font>
      <sz val="10"/>
      <name val="Arial"/>
    </font>
    <font>
      <sz val="10"/>
      <name val="Arial"/>
    </font>
    <font>
      <sz val="10"/>
      <name val="Arial"/>
      <family val="2"/>
      <charset val="238"/>
    </font>
    <font>
      <b/>
      <sz val="10"/>
      <name val="Arial"/>
      <family val="2"/>
      <charset val="238"/>
    </font>
    <font>
      <sz val="10"/>
      <name val="Arial"/>
      <family val="2"/>
      <charset val="238"/>
    </font>
    <font>
      <sz val="10"/>
      <color indexed="8"/>
      <name val="Arial"/>
      <family val="2"/>
      <charset val="238"/>
    </font>
    <font>
      <b/>
      <sz val="12"/>
      <name val="Arial"/>
      <family val="2"/>
      <charset val="238"/>
    </font>
    <font>
      <b/>
      <sz val="10"/>
      <color indexed="8"/>
      <name val="Arial"/>
      <family val="2"/>
      <charset val="238"/>
    </font>
    <font>
      <b/>
      <sz val="14"/>
      <name val="Arial"/>
      <family val="2"/>
      <charset val="238"/>
    </font>
    <font>
      <b/>
      <sz val="11"/>
      <name val="Arial"/>
      <family val="2"/>
      <charset val="238"/>
    </font>
    <font>
      <b/>
      <sz val="10"/>
      <color theme="1"/>
      <name val="Arial"/>
      <family val="2"/>
      <charset val="238"/>
    </font>
    <font>
      <sz val="10"/>
      <color theme="1"/>
      <name val="Arial"/>
      <family val="2"/>
      <charset val="238"/>
    </font>
    <font>
      <sz val="10"/>
      <color rgb="FF000000"/>
      <name val="Arial"/>
      <family val="2"/>
      <charset val="238"/>
    </font>
    <font>
      <b/>
      <sz val="10"/>
      <name val="Arial"/>
      <family val="2"/>
    </font>
    <font>
      <sz val="10"/>
      <color theme="3" tint="0.39997558519241921"/>
      <name val="Arial"/>
      <family val="2"/>
    </font>
    <font>
      <sz val="10"/>
      <color theme="3" tint="0.39997558519241921"/>
      <name val="Arial"/>
      <family val="2"/>
      <charset val="238"/>
    </font>
    <font>
      <b/>
      <sz val="10"/>
      <color rgb="FFFF0000"/>
      <name val="Arial"/>
      <family val="2"/>
    </font>
    <font>
      <i/>
      <sz val="8"/>
      <name val="Arial"/>
      <family val="2"/>
    </font>
    <font>
      <b/>
      <sz val="12"/>
      <color theme="1"/>
      <name val="Arial"/>
      <family val="2"/>
    </font>
    <font>
      <b/>
      <sz val="10"/>
      <color rgb="FFFF0000"/>
      <name val="Arial"/>
      <family val="2"/>
      <charset val="238"/>
    </font>
    <font>
      <sz val="10"/>
      <name val="Arial"/>
      <family val="2"/>
    </font>
    <font>
      <b/>
      <sz val="14"/>
      <name val="Arial"/>
      <family val="2"/>
    </font>
    <font>
      <sz val="10"/>
      <color rgb="FFFF0000"/>
      <name val="Arial"/>
      <family val="2"/>
    </font>
    <font>
      <i/>
      <sz val="10"/>
      <name val="Arial"/>
      <family val="2"/>
    </font>
    <font>
      <b/>
      <sz val="9"/>
      <color indexed="81"/>
      <name val="Tahoma"/>
      <family val="2"/>
    </font>
    <font>
      <b/>
      <i/>
      <sz val="10"/>
      <name val="Arial"/>
      <family val="2"/>
    </font>
  </fonts>
  <fills count="14">
    <fill>
      <patternFill patternType="none"/>
    </fill>
    <fill>
      <patternFill patternType="gray125"/>
    </fill>
    <fill>
      <patternFill patternType="solid">
        <fgColor theme="0" tint="-0.149967955565050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ck">
        <color indexed="64"/>
      </bottom>
      <diagonal/>
    </border>
    <border>
      <left style="thick">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299">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horizontal="left" vertical="center" wrapText="1"/>
    </xf>
    <xf numFmtId="0" fontId="11" fillId="3" borderId="1" xfId="0" applyFont="1" applyFill="1" applyBorder="1" applyAlignment="1">
      <alignment vertical="top"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0" fillId="0" borderId="0" xfId="0" applyFill="1"/>
    <xf numFmtId="0" fontId="0" fillId="0" borderId="0" xfId="0" applyFill="1" applyAlignment="1">
      <alignment vertical="center" wrapText="1"/>
    </xf>
    <xf numFmtId="0" fontId="6" fillId="0" borderId="0" xfId="0" applyFont="1" applyFill="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xf numFmtId="0" fontId="6" fillId="0" borderId="0" xfId="0" applyFont="1" applyAlignment="1">
      <alignment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4" xfId="0" applyFont="1" applyBorder="1" applyAlignment="1">
      <alignment horizontal="justify" vertical="center"/>
    </xf>
    <xf numFmtId="0" fontId="2" fillId="0" borderId="4" xfId="0" applyFont="1" applyBorder="1" applyAlignment="1">
      <alignment horizontal="left" vertical="center" wrapText="1"/>
    </xf>
    <xf numFmtId="0" fontId="3" fillId="0" borderId="0" xfId="0" applyFont="1" applyFill="1" applyAlignment="1">
      <alignment vertical="center" wrapText="1"/>
    </xf>
    <xf numFmtId="0" fontId="0" fillId="0" borderId="0" xfId="0" applyFill="1" applyAlignment="1">
      <alignment horizontal="center"/>
    </xf>
    <xf numFmtId="2" fontId="2" fillId="0" borderId="0" xfId="0" applyNumberFormat="1" applyFont="1" applyAlignment="1">
      <alignment horizontal="center" vertical="center"/>
    </xf>
    <xf numFmtId="2" fontId="2" fillId="0" borderId="0" xfId="0" applyNumberFormat="1" applyFont="1" applyFill="1"/>
    <xf numFmtId="0" fontId="14" fillId="0" borderId="0" xfId="0" applyFont="1" applyAlignment="1">
      <alignment horizontal="center" vertical="center"/>
    </xf>
    <xf numFmtId="0" fontId="15" fillId="0" borderId="0" xfId="0" applyFont="1" applyAlignment="1">
      <alignment horizontal="center" vertical="center"/>
    </xf>
    <xf numFmtId="2" fontId="14" fillId="0" borderId="0" xfId="0" applyNumberFormat="1" applyFont="1" applyFill="1"/>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5" xfId="0" applyFont="1" applyBorder="1" applyAlignment="1">
      <alignment vertical="center" wrapText="1"/>
    </xf>
    <xf numFmtId="0" fontId="17" fillId="0" borderId="0" xfId="0" applyFont="1"/>
    <xf numFmtId="0" fontId="6" fillId="5" borderId="1" xfId="0" applyFont="1" applyFill="1" applyBorder="1" applyAlignment="1">
      <alignment horizontal="right" vertical="center"/>
    </xf>
    <xf numFmtId="1" fontId="9" fillId="5" borderId="1" xfId="0" applyNumberFormat="1" applyFont="1" applyFill="1" applyBorder="1" applyAlignment="1">
      <alignment horizontal="center"/>
    </xf>
    <xf numFmtId="0" fontId="2" fillId="0" borderId="3" xfId="0" applyFont="1" applyBorder="1" applyAlignment="1">
      <alignment horizontal="center" vertical="center"/>
    </xf>
    <xf numFmtId="0" fontId="3" fillId="0" borderId="21" xfId="0" applyFont="1" applyFill="1" applyBorder="1" applyAlignment="1">
      <alignment horizontal="center" vertical="top" wrapText="1"/>
    </xf>
    <xf numFmtId="0" fontId="2" fillId="0" borderId="1" xfId="0" applyFont="1" applyBorder="1" applyAlignment="1">
      <alignment horizontal="left" vertical="center" wrapText="1"/>
    </xf>
    <xf numFmtId="2" fontId="4" fillId="0" borderId="0" xfId="0" applyNumberFormat="1" applyFont="1"/>
    <xf numFmtId="0" fontId="18" fillId="5" borderId="1" xfId="0" applyFont="1" applyFill="1" applyBorder="1" applyAlignment="1">
      <alignment horizontal="right" vertical="center"/>
    </xf>
    <xf numFmtId="1" fontId="18" fillId="5" borderId="1" xfId="0" applyNumberFormat="1" applyFont="1" applyFill="1" applyBorder="1"/>
    <xf numFmtId="0" fontId="18" fillId="5" borderId="1" xfId="0" applyFont="1" applyFill="1" applyBorder="1"/>
    <xf numFmtId="1" fontId="2" fillId="0" borderId="1" xfId="0" applyNumberFormat="1" applyFont="1" applyBorder="1" applyAlignment="1">
      <alignment horizontal="center" vertical="center"/>
    </xf>
    <xf numFmtId="1" fontId="2" fillId="0" borderId="4" xfId="0" applyNumberFormat="1" applyFont="1" applyBorder="1" applyAlignment="1">
      <alignment horizontal="center" vertical="center"/>
    </xf>
    <xf numFmtId="1" fontId="2" fillId="0" borderId="1" xfId="1" applyNumberFormat="1" applyFont="1" applyBorder="1" applyAlignment="1">
      <alignment horizontal="center" vertical="center"/>
    </xf>
    <xf numFmtId="1" fontId="2" fillId="0" borderId="3" xfId="0" applyNumberFormat="1" applyFont="1" applyBorder="1" applyAlignment="1">
      <alignment horizontal="center" vertical="center"/>
    </xf>
    <xf numFmtId="1" fontId="2" fillId="0" borderId="5" xfId="0" applyNumberFormat="1" applyFont="1" applyBorder="1" applyAlignment="1">
      <alignment horizontal="center" vertical="center"/>
    </xf>
    <xf numFmtId="0" fontId="5" fillId="0" borderId="1" xfId="0" applyFont="1" applyBorder="1" applyAlignment="1">
      <alignment horizontal="justify" vertical="center"/>
    </xf>
    <xf numFmtId="0" fontId="11" fillId="0" borderId="1" xfId="0" applyFont="1" applyBorder="1" applyAlignment="1">
      <alignment horizontal="justify" vertical="center"/>
    </xf>
    <xf numFmtId="0" fontId="11" fillId="3" borderId="3" xfId="0" applyFont="1" applyFill="1" applyBorder="1" applyAlignment="1">
      <alignment vertical="top" wrapText="1"/>
    </xf>
    <xf numFmtId="2" fontId="2" fillId="0" borderId="3"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0" fontId="2" fillId="0" borderId="3" xfId="0" applyFont="1" applyBorder="1" applyAlignment="1">
      <alignment horizontal="left" vertical="center" wrapText="1"/>
    </xf>
    <xf numFmtId="0" fontId="6" fillId="0" borderId="0" xfId="0" applyFont="1" applyFill="1" applyAlignment="1">
      <alignment vertical="center"/>
    </xf>
    <xf numFmtId="0" fontId="18" fillId="5" borderId="37" xfId="0" applyFont="1" applyFill="1" applyBorder="1" applyAlignment="1">
      <alignment vertical="center"/>
    </xf>
    <xf numFmtId="0" fontId="18" fillId="5" borderId="30" xfId="0" applyFont="1" applyFill="1" applyBorder="1" applyAlignment="1">
      <alignment vertical="center"/>
    </xf>
    <xf numFmtId="0" fontId="18" fillId="5" borderId="40" xfId="0" applyFont="1" applyFill="1" applyBorder="1" applyAlignment="1">
      <alignment vertical="center"/>
    </xf>
    <xf numFmtId="1" fontId="18" fillId="5" borderId="38" xfId="0" applyNumberFormat="1" applyFont="1" applyFill="1" applyBorder="1"/>
    <xf numFmtId="1" fontId="18" fillId="5" borderId="39" xfId="0" applyNumberFormat="1" applyFont="1" applyFill="1" applyBorder="1"/>
    <xf numFmtId="2" fontId="18" fillId="5" borderId="39" xfId="0" applyNumberFormat="1" applyFont="1" applyFill="1" applyBorder="1"/>
    <xf numFmtId="2" fontId="18" fillId="5" borderId="41" xfId="0" applyNumberFormat="1" applyFont="1" applyFill="1" applyBorder="1"/>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3" fillId="8" borderId="45" xfId="0" applyFont="1" applyFill="1" applyBorder="1" applyAlignment="1">
      <alignment horizontal="center" vertical="center"/>
    </xf>
    <xf numFmtId="2" fontId="2" fillId="6" borderId="45" xfId="0" applyNumberFormat="1" applyFont="1" applyFill="1" applyBorder="1" applyAlignment="1">
      <alignment horizontal="center" vertical="center"/>
    </xf>
    <xf numFmtId="2" fontId="2" fillId="6" borderId="39" xfId="0" applyNumberFormat="1" applyFont="1" applyFill="1" applyBorder="1" applyAlignment="1">
      <alignment horizontal="center" vertical="center"/>
    </xf>
    <xf numFmtId="2" fontId="2" fillId="6" borderId="41" xfId="0" applyNumberFormat="1" applyFont="1" applyFill="1" applyBorder="1" applyAlignment="1">
      <alignment horizontal="center" vertical="center"/>
    </xf>
    <xf numFmtId="2" fontId="2" fillId="6" borderId="38" xfId="0" applyNumberFormat="1" applyFont="1" applyFill="1" applyBorder="1" applyAlignment="1">
      <alignment horizontal="center" vertical="center"/>
    </xf>
    <xf numFmtId="2" fontId="2" fillId="6" borderId="41" xfId="0" applyNumberFormat="1" applyFont="1" applyFill="1" applyBorder="1" applyAlignment="1">
      <alignment horizontal="center" vertical="top"/>
    </xf>
    <xf numFmtId="2" fontId="2" fillId="6" borderId="38" xfId="0" applyNumberFormat="1" applyFont="1" applyFill="1" applyBorder="1" applyAlignment="1">
      <alignment horizontal="center" vertical="top"/>
    </xf>
    <xf numFmtId="2" fontId="2" fillId="6" borderId="39" xfId="0" applyNumberFormat="1" applyFont="1" applyFill="1" applyBorder="1" applyAlignment="1">
      <alignment horizontal="center" vertical="top"/>
    </xf>
    <xf numFmtId="2" fontId="2" fillId="6" borderId="42" xfId="0" applyNumberFormat="1" applyFont="1" applyFill="1" applyBorder="1" applyAlignment="1">
      <alignment horizontal="center" vertical="center"/>
    </xf>
    <xf numFmtId="2" fontId="2" fillId="6" borderId="42" xfId="0" applyNumberFormat="1" applyFont="1" applyFill="1" applyBorder="1" applyAlignment="1">
      <alignment horizontal="center" vertical="top"/>
    </xf>
    <xf numFmtId="1" fontId="2" fillId="6" borderId="39" xfId="0" applyNumberFormat="1" applyFont="1" applyFill="1" applyBorder="1" applyAlignment="1">
      <alignment horizontal="center" vertical="center"/>
    </xf>
    <xf numFmtId="1" fontId="2" fillId="6" borderId="41" xfId="0" applyNumberFormat="1" applyFont="1" applyFill="1" applyBorder="1" applyAlignment="1">
      <alignment horizontal="center" vertical="center"/>
    </xf>
    <xf numFmtId="0" fontId="13" fillId="8" borderId="46" xfId="0" applyFont="1" applyFill="1" applyBorder="1" applyAlignment="1">
      <alignment horizontal="center" vertical="center"/>
    </xf>
    <xf numFmtId="0" fontId="5" fillId="0" borderId="3" xfId="0" applyFont="1" applyBorder="1" applyAlignment="1">
      <alignment horizontal="justify" vertical="center"/>
    </xf>
    <xf numFmtId="1" fontId="2" fillId="0" borderId="3" xfId="1" applyNumberFormat="1" applyFont="1" applyBorder="1" applyAlignment="1">
      <alignment horizontal="center" vertical="center"/>
    </xf>
    <xf numFmtId="1" fontId="3" fillId="8" borderId="10"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2" fontId="8" fillId="11" borderId="44" xfId="0" applyNumberFormat="1" applyFont="1" applyFill="1" applyBorder="1" applyAlignment="1">
      <alignment horizontal="center" vertical="center"/>
    </xf>
    <xf numFmtId="1" fontId="2" fillId="6" borderId="38" xfId="0" applyNumberFormat="1" applyFont="1" applyFill="1" applyBorder="1" applyAlignment="1">
      <alignment horizontal="center" vertical="center"/>
    </xf>
    <xf numFmtId="1" fontId="2" fillId="6" borderId="42" xfId="0" applyNumberFormat="1" applyFont="1" applyFill="1" applyBorder="1" applyAlignment="1">
      <alignment horizontal="center" vertical="center"/>
    </xf>
    <xf numFmtId="2" fontId="21" fillId="11" borderId="44" xfId="0" applyNumberFormat="1" applyFont="1" applyFill="1" applyBorder="1" applyAlignment="1">
      <alignment horizontal="center" vertical="center"/>
    </xf>
    <xf numFmtId="0" fontId="0" fillId="0" borderId="4" xfId="0" applyFill="1" applyBorder="1" applyAlignment="1">
      <alignment horizontal="center" vertical="top" wrapText="1"/>
    </xf>
    <xf numFmtId="0" fontId="0" fillId="0" borderId="1" xfId="0" applyFill="1" applyBorder="1" applyAlignment="1">
      <alignment horizontal="center" vertical="top" wrapText="1"/>
    </xf>
    <xf numFmtId="0" fontId="0" fillId="0" borderId="3" xfId="0" applyFill="1" applyBorder="1" applyAlignment="1">
      <alignment horizontal="center" vertical="top" wrapText="1"/>
    </xf>
    <xf numFmtId="0" fontId="5" fillId="0" borderId="4" xfId="0" applyFont="1" applyBorder="1" applyAlignment="1">
      <alignment horizontal="left" vertical="top"/>
    </xf>
    <xf numFmtId="0" fontId="3"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2" xfId="0" applyFont="1" applyBorder="1" applyAlignment="1">
      <alignment horizontal="left" vertical="top"/>
    </xf>
    <xf numFmtId="0" fontId="2" fillId="0" borderId="2" xfId="0" applyFont="1" applyFill="1" applyBorder="1" applyAlignment="1">
      <alignment horizontal="left" vertical="top" wrapText="1"/>
    </xf>
    <xf numFmtId="0" fontId="0" fillId="0" borderId="2" xfId="0" applyFill="1" applyBorder="1" applyAlignment="1">
      <alignment horizontal="center" vertical="top" wrapText="1"/>
    </xf>
    <xf numFmtId="0" fontId="3" fillId="0" borderId="3" xfId="0" applyFont="1" applyFill="1" applyBorder="1" applyAlignment="1">
      <alignment horizontal="left" vertical="top" wrapText="1"/>
    </xf>
    <xf numFmtId="0" fontId="4" fillId="0" borderId="3" xfId="0" applyFont="1" applyFill="1" applyBorder="1" applyAlignment="1">
      <alignment horizontal="left" vertical="top" wrapText="1"/>
    </xf>
    <xf numFmtId="1" fontId="2" fillId="6" borderId="39" xfId="0" applyNumberFormat="1" applyFont="1" applyFill="1" applyBorder="1" applyAlignment="1">
      <alignment horizontal="center" vertical="top"/>
    </xf>
    <xf numFmtId="1" fontId="2" fillId="6" borderId="41" xfId="0" applyNumberFormat="1" applyFont="1" applyFill="1" applyBorder="1" applyAlignment="1">
      <alignment horizontal="center" vertical="top"/>
    </xf>
    <xf numFmtId="1" fontId="2" fillId="6" borderId="38" xfId="0" applyNumberFormat="1" applyFont="1" applyFill="1" applyBorder="1" applyAlignment="1">
      <alignment horizontal="center" vertical="top"/>
    </xf>
    <xf numFmtId="0" fontId="13" fillId="8" borderId="44" xfId="0" applyFont="1" applyFill="1" applyBorder="1" applyAlignment="1">
      <alignment horizontal="center" vertical="top"/>
    </xf>
    <xf numFmtId="1" fontId="2" fillId="6" borderId="42" xfId="0" applyNumberFormat="1" applyFont="1" applyFill="1" applyBorder="1" applyAlignment="1">
      <alignment horizontal="center" vertical="top"/>
    </xf>
    <xf numFmtId="0" fontId="3" fillId="0" borderId="25" xfId="0" applyFont="1" applyFill="1" applyBorder="1" applyAlignment="1">
      <alignment vertical="top" wrapText="1"/>
    </xf>
    <xf numFmtId="0" fontId="3" fillId="0" borderId="21" xfId="0" applyFont="1" applyFill="1" applyBorder="1" applyAlignment="1">
      <alignment vertical="top" wrapText="1"/>
    </xf>
    <xf numFmtId="1" fontId="2" fillId="6" borderId="58" xfId="0" applyNumberFormat="1" applyFont="1" applyFill="1" applyBorder="1" applyAlignment="1">
      <alignment horizontal="center" vertical="top"/>
    </xf>
    <xf numFmtId="0" fontId="10" fillId="0" borderId="0" xfId="0" applyFont="1" applyFill="1" applyBorder="1" applyAlignment="1">
      <alignment vertical="center" wrapText="1"/>
    </xf>
    <xf numFmtId="0" fontId="5" fillId="0" borderId="2" xfId="0" applyFont="1" applyBorder="1" applyAlignment="1">
      <alignment horizontal="justify" vertical="center"/>
    </xf>
    <xf numFmtId="1" fontId="2" fillId="0" borderId="2" xfId="0" applyNumberFormat="1" applyFont="1" applyBorder="1" applyAlignment="1">
      <alignment horizontal="center" vertical="center"/>
    </xf>
    <xf numFmtId="0" fontId="10" fillId="12" borderId="43" xfId="0" applyFont="1" applyFill="1" applyBorder="1" applyAlignment="1">
      <alignment horizontal="center" vertical="center" textRotation="90" wrapText="1"/>
    </xf>
    <xf numFmtId="0" fontId="10" fillId="12" borderId="19"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13" fillId="8" borderId="44" xfId="0" applyFont="1" applyFill="1" applyBorder="1" applyAlignment="1">
      <alignment horizontal="center" vertical="center"/>
    </xf>
    <xf numFmtId="0" fontId="10" fillId="2" borderId="43" xfId="0" applyFont="1" applyFill="1" applyBorder="1" applyAlignment="1">
      <alignment horizontal="center" vertical="center" textRotation="90" wrapText="1"/>
    </xf>
    <xf numFmtId="0" fontId="10" fillId="2" borderId="19"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3" fillId="8" borderId="19" xfId="0" applyFont="1" applyFill="1" applyBorder="1" applyAlignment="1">
      <alignment horizontal="center" vertical="center" wrapText="1"/>
    </xf>
    <xf numFmtId="164" fontId="13" fillId="8" borderId="19" xfId="0" applyNumberFormat="1" applyFont="1" applyFill="1" applyBorder="1" applyAlignment="1">
      <alignment horizontal="center" vertical="center"/>
    </xf>
    <xf numFmtId="164" fontId="13" fillId="8" borderId="19" xfId="0" applyNumberFormat="1" applyFont="1" applyFill="1" applyBorder="1" applyAlignment="1">
      <alignment horizontal="center" vertical="center" wrapText="1"/>
    </xf>
    <xf numFmtId="0" fontId="13" fillId="8" borderId="19" xfId="0" applyFont="1" applyFill="1" applyBorder="1" applyAlignment="1">
      <alignment horizontal="center" vertical="center"/>
    </xf>
    <xf numFmtId="2" fontId="2" fillId="6" borderId="45" xfId="0" applyNumberFormat="1" applyFont="1" applyFill="1" applyBorder="1" applyAlignment="1">
      <alignment horizontal="center" vertical="top"/>
    </xf>
    <xf numFmtId="0" fontId="10" fillId="8" borderId="19" xfId="0" applyFont="1" applyFill="1" applyBorder="1" applyAlignment="1">
      <alignment horizontal="center" vertical="center" wrapText="1"/>
    </xf>
    <xf numFmtId="0" fontId="25" fillId="13" borderId="43" xfId="0" applyFont="1" applyFill="1" applyBorder="1" applyAlignment="1">
      <alignment horizontal="center" vertical="center" wrapText="1"/>
    </xf>
    <xf numFmtId="0" fontId="23" fillId="13" borderId="19" xfId="0" applyFont="1" applyFill="1" applyBorder="1" applyAlignment="1">
      <alignment horizontal="center" vertical="center" wrapText="1"/>
    </xf>
    <xf numFmtId="2" fontId="8" fillId="11" borderId="44" xfId="0" applyNumberFormat="1" applyFont="1" applyFill="1" applyBorder="1" applyAlignment="1">
      <alignment horizontal="right" vertical="center"/>
    </xf>
    <xf numFmtId="0" fontId="13" fillId="0" borderId="30" xfId="0" applyFont="1" applyBorder="1"/>
    <xf numFmtId="0" fontId="0" fillId="0" borderId="39" xfId="0" applyBorder="1"/>
    <xf numFmtId="0" fontId="13" fillId="0" borderId="40" xfId="0" applyFont="1" applyBorder="1"/>
    <xf numFmtId="0" fontId="0" fillId="0" borderId="41" xfId="0" applyBorder="1"/>
    <xf numFmtId="0" fontId="13" fillId="0" borderId="30" xfId="0" applyFont="1" applyBorder="1" applyAlignment="1">
      <alignment horizontal="center"/>
    </xf>
    <xf numFmtId="2" fontId="0" fillId="0" borderId="39" xfId="0" applyNumberFormat="1" applyBorder="1" applyAlignment="1">
      <alignment horizontal="center"/>
    </xf>
    <xf numFmtId="0" fontId="13" fillId="0" borderId="40" xfId="0" applyFont="1" applyBorder="1" applyAlignment="1">
      <alignment horizontal="center"/>
    </xf>
    <xf numFmtId="2" fontId="0" fillId="0" borderId="41" xfId="0" applyNumberFormat="1" applyBorder="1" applyAlignment="1">
      <alignment horizontal="center"/>
    </xf>
    <xf numFmtId="0" fontId="13" fillId="8" borderId="59" xfId="0" applyFont="1" applyFill="1" applyBorder="1" applyAlignment="1">
      <alignment horizontal="center"/>
    </xf>
    <xf numFmtId="0" fontId="13" fillId="8" borderId="63" xfId="0" applyFont="1" applyFill="1" applyBorder="1" applyAlignment="1">
      <alignment horizont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5" xfId="0" applyFont="1" applyBorder="1" applyAlignment="1">
      <alignment horizontal="center" vertical="top" wrapText="1"/>
    </xf>
    <xf numFmtId="0" fontId="20" fillId="10" borderId="17" xfId="0" applyFont="1" applyFill="1" applyBorder="1" applyAlignment="1">
      <alignment horizontal="left" vertical="top" wrapText="1"/>
    </xf>
    <xf numFmtId="0" fontId="2" fillId="10" borderId="36" xfId="0" applyFont="1" applyFill="1" applyBorder="1" applyAlignment="1">
      <alignment horizontal="left" vertical="top" wrapText="1"/>
    </xf>
    <xf numFmtId="0" fontId="2" fillId="10" borderId="34" xfId="0" applyFont="1" applyFill="1" applyBorder="1" applyAlignment="1">
      <alignment horizontal="left" vertical="top" wrapText="1"/>
    </xf>
    <xf numFmtId="0" fontId="2" fillId="10" borderId="15"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32" xfId="0" applyFont="1" applyFill="1" applyBorder="1" applyAlignment="1">
      <alignment horizontal="left" vertical="top" wrapText="1"/>
    </xf>
    <xf numFmtId="0" fontId="2" fillId="10" borderId="6" xfId="0" applyFont="1" applyFill="1" applyBorder="1" applyAlignment="1">
      <alignment horizontal="left" vertical="top" wrapText="1"/>
    </xf>
    <xf numFmtId="0" fontId="2" fillId="10" borderId="22" xfId="0" applyFont="1" applyFill="1" applyBorder="1" applyAlignment="1">
      <alignment horizontal="left" vertical="top" wrapText="1"/>
    </xf>
    <xf numFmtId="0" fontId="2" fillId="10" borderId="18" xfId="0" applyFont="1" applyFill="1" applyBorder="1" applyAlignment="1">
      <alignment horizontal="left" vertical="top" wrapText="1"/>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3" fillId="0" borderId="37" xfId="0" applyFont="1" applyBorder="1" applyAlignment="1">
      <alignment horizontal="left" vertical="top" wrapText="1"/>
    </xf>
    <xf numFmtId="0" fontId="3" fillId="0" borderId="30" xfId="0" applyFont="1" applyBorder="1" applyAlignment="1">
      <alignment horizontal="left" vertical="top" wrapText="1"/>
    </xf>
    <xf numFmtId="0" fontId="3" fillId="0" borderId="40" xfId="0" applyFont="1" applyBorder="1" applyAlignment="1">
      <alignment horizontal="left" vertical="top" wrapText="1"/>
    </xf>
    <xf numFmtId="0" fontId="3" fillId="0" borderId="2" xfId="0" applyFont="1" applyBorder="1" applyAlignment="1">
      <alignment horizontal="left" vertical="top" wrapText="1"/>
    </xf>
    <xf numFmtId="0" fontId="3" fillId="0" borderId="23" xfId="0" applyFont="1" applyBorder="1" applyAlignment="1">
      <alignment horizontal="left" vertical="top" wrapText="1"/>
    </xf>
    <xf numFmtId="0" fontId="3" fillId="0" borderId="3" xfId="0" applyFont="1" applyBorder="1" applyAlignment="1">
      <alignment horizontal="left" vertical="top" wrapText="1"/>
    </xf>
    <xf numFmtId="0" fontId="3" fillId="0" borderId="29" xfId="0" applyNumberFormat="1" applyFont="1" applyBorder="1" applyAlignment="1">
      <alignment horizontal="left" vertical="top" wrapText="1"/>
    </xf>
    <xf numFmtId="0" fontId="3" fillId="0" borderId="30" xfId="0" applyNumberFormat="1" applyFont="1" applyBorder="1" applyAlignment="1">
      <alignment horizontal="left" vertical="top" wrapText="1"/>
    </xf>
    <xf numFmtId="0" fontId="3" fillId="0" borderId="40" xfId="0" applyNumberFormat="1" applyFont="1" applyBorder="1" applyAlignment="1">
      <alignment horizontal="left" vertical="top" wrapText="1"/>
    </xf>
    <xf numFmtId="0" fontId="10" fillId="0" borderId="2" xfId="0" applyFont="1" applyBorder="1" applyAlignment="1">
      <alignment horizontal="center" vertical="top" textRotation="90" wrapText="1"/>
    </xf>
    <xf numFmtId="0" fontId="10" fillId="0" borderId="1" xfId="0" applyFont="1" applyBorder="1" applyAlignment="1">
      <alignment horizontal="center" vertical="top" textRotation="90" wrapText="1"/>
    </xf>
    <xf numFmtId="0" fontId="10" fillId="0" borderId="7" xfId="0" applyFont="1" applyBorder="1" applyAlignment="1">
      <alignment horizontal="center" vertical="top" textRotation="90"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7" xfId="0" applyFont="1" applyBorder="1" applyAlignment="1">
      <alignment horizontal="left" vertical="top" wrapText="1"/>
    </xf>
    <xf numFmtId="0" fontId="3" fillId="0" borderId="56" xfId="0" applyFont="1" applyBorder="1" applyAlignment="1">
      <alignment horizontal="left" vertical="top" wrapText="1"/>
    </xf>
    <xf numFmtId="0" fontId="3" fillId="0" borderId="55" xfId="0" applyFont="1" applyBorder="1" applyAlignment="1">
      <alignment horizontal="left" vertical="top" wrapText="1"/>
    </xf>
    <xf numFmtId="0" fontId="3" fillId="0" borderId="13" xfId="0" applyFont="1" applyBorder="1" applyAlignment="1">
      <alignment horizontal="left" vertical="top" wrapText="1"/>
    </xf>
    <xf numFmtId="0" fontId="3" fillId="0" borderId="54" xfId="0" applyFont="1" applyBorder="1" applyAlignment="1">
      <alignment horizontal="left" vertical="top" wrapText="1"/>
    </xf>
    <xf numFmtId="0" fontId="3" fillId="0" borderId="14" xfId="0" applyFont="1" applyBorder="1" applyAlignment="1">
      <alignment horizontal="left" vertical="top" wrapText="1"/>
    </xf>
    <xf numFmtId="0" fontId="13" fillId="0" borderId="37" xfId="0" applyFont="1" applyBorder="1" applyAlignment="1">
      <alignment horizontal="left" vertical="top" wrapText="1"/>
    </xf>
    <xf numFmtId="0" fontId="13" fillId="0" borderId="30" xfId="0" applyFont="1" applyBorder="1" applyAlignment="1">
      <alignment horizontal="left" vertical="top" wrapText="1"/>
    </xf>
    <xf numFmtId="0" fontId="13" fillId="0" borderId="40" xfId="0" applyFont="1" applyBorder="1" applyAlignment="1">
      <alignment horizontal="left" vertical="top" wrapText="1"/>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12" xfId="0" applyFont="1" applyBorder="1" applyAlignment="1">
      <alignment horizontal="left" vertical="top" wrapText="1"/>
    </xf>
    <xf numFmtId="0" fontId="13" fillId="0" borderId="23" xfId="0" applyFont="1" applyBorder="1" applyAlignment="1">
      <alignment horizontal="left" vertical="top" wrapText="1"/>
    </xf>
    <xf numFmtId="0" fontId="3" fillId="0" borderId="29" xfId="0" applyFont="1" applyBorder="1" applyAlignment="1">
      <alignment horizontal="left" vertical="top" wrapText="1"/>
    </xf>
    <xf numFmtId="0" fontId="8" fillId="9" borderId="43" xfId="0" applyFont="1" applyFill="1" applyBorder="1" applyAlignment="1">
      <alignment horizontal="center" vertical="center"/>
    </xf>
    <xf numFmtId="0" fontId="8" fillId="9" borderId="19" xfId="0" applyFont="1" applyFill="1" applyBorder="1" applyAlignment="1">
      <alignment horizontal="center" vertical="center"/>
    </xf>
    <xf numFmtId="0" fontId="10" fillId="7" borderId="19" xfId="0" applyFont="1" applyFill="1" applyBorder="1" applyAlignment="1">
      <alignment horizontal="center" vertical="center" wrapText="1"/>
    </xf>
    <xf numFmtId="0" fontId="10" fillId="7" borderId="4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35" xfId="0" applyFont="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7" fillId="8" borderId="15" xfId="0" applyFont="1" applyFill="1" applyBorder="1" applyAlignment="1">
      <alignment horizontal="center" vertical="center"/>
    </xf>
    <xf numFmtId="0" fontId="7" fillId="8" borderId="32" xfId="0" applyFont="1" applyFill="1" applyBorder="1" applyAlignment="1">
      <alignment horizontal="center" vertical="center"/>
    </xf>
    <xf numFmtId="0" fontId="8" fillId="9" borderId="43" xfId="0" applyFont="1" applyFill="1" applyBorder="1" applyAlignment="1">
      <alignment horizontal="right" vertical="center"/>
    </xf>
    <xf numFmtId="0" fontId="8" fillId="9" borderId="19" xfId="0" applyFont="1" applyFill="1" applyBorder="1" applyAlignment="1">
      <alignment horizontal="right" vertical="center"/>
    </xf>
    <xf numFmtId="0" fontId="5"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4" xfId="0" applyFont="1" applyBorder="1" applyAlignment="1">
      <alignment horizontal="left" vertical="center" wrapText="1"/>
    </xf>
    <xf numFmtId="0" fontId="10" fillId="0" borderId="48" xfId="0" applyFont="1" applyBorder="1" applyAlignment="1">
      <alignment horizontal="left" vertical="center" textRotation="90" wrapText="1"/>
    </xf>
    <xf numFmtId="0" fontId="3" fillId="0" borderId="48" xfId="0" applyFont="1" applyBorder="1" applyAlignment="1">
      <alignment horizontal="left" vertical="center" textRotation="90" wrapText="1"/>
    </xf>
    <xf numFmtId="0" fontId="3" fillId="0" borderId="49" xfId="0" applyFont="1" applyBorder="1" applyAlignment="1">
      <alignment horizontal="left" vertical="center" textRotation="90" wrapText="1"/>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5" xfId="0" applyFont="1" applyBorder="1" applyAlignment="1">
      <alignment horizontal="left" vertical="top"/>
    </xf>
    <xf numFmtId="0" fontId="3" fillId="0" borderId="31" xfId="0" applyFont="1" applyBorder="1" applyAlignment="1">
      <alignment horizontal="center" vertical="top" wrapText="1"/>
    </xf>
    <xf numFmtId="0" fontId="3"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0" xfId="0" applyFont="1" applyBorder="1" applyAlignment="1">
      <alignment vertical="top" wrapText="1"/>
    </xf>
    <xf numFmtId="0" fontId="3" fillId="0" borderId="47" xfId="0" applyFont="1" applyBorder="1" applyAlignment="1">
      <alignment horizontal="left" vertical="top"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10" fillId="0" borderId="29" xfId="0" applyFont="1" applyBorder="1" applyAlignment="1">
      <alignment horizontal="left" vertical="top" wrapText="1"/>
    </xf>
    <xf numFmtId="0" fontId="3" fillId="0" borderId="0" xfId="0" applyFont="1" applyBorder="1" applyAlignment="1">
      <alignment horizontal="left" vertical="top" wrapText="1"/>
    </xf>
    <xf numFmtId="0" fontId="3" fillId="0" borderId="33" xfId="0" applyFont="1" applyBorder="1" applyAlignment="1">
      <alignment horizontal="left" vertical="top" wrapText="1"/>
    </xf>
    <xf numFmtId="16" fontId="3" fillId="0" borderId="47" xfId="0" applyNumberFormat="1" applyFont="1" applyBorder="1" applyAlignment="1">
      <alignment horizontal="left" vertical="top" wrapText="1"/>
    </xf>
    <xf numFmtId="16" fontId="3" fillId="0" borderId="48" xfId="0" applyNumberFormat="1" applyFont="1" applyBorder="1" applyAlignment="1">
      <alignment horizontal="left" vertical="top" wrapText="1"/>
    </xf>
    <xf numFmtId="0" fontId="3" fillId="0" borderId="52" xfId="0" applyFont="1" applyBorder="1" applyAlignment="1">
      <alignment horizontal="left" vertical="top" wrapText="1"/>
    </xf>
    <xf numFmtId="0" fontId="10" fillId="0" borderId="62" xfId="0" applyFont="1" applyFill="1" applyBorder="1" applyAlignment="1">
      <alignment horizontal="center" vertical="top" textRotation="90" wrapText="1"/>
    </xf>
    <xf numFmtId="0" fontId="10" fillId="0" borderId="27" xfId="0" applyFont="1" applyFill="1" applyBorder="1" applyAlignment="1">
      <alignment horizontal="center" vertical="top" textRotation="90" wrapText="1"/>
    </xf>
    <xf numFmtId="0" fontId="10" fillId="0" borderId="28" xfId="0" applyFont="1" applyFill="1" applyBorder="1" applyAlignment="1">
      <alignment horizontal="center" vertical="top" textRotation="90" wrapText="1"/>
    </xf>
    <xf numFmtId="0" fontId="3" fillId="0" borderId="29"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57"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61"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3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 xfId="0" applyFont="1" applyFill="1" applyBorder="1" applyAlignment="1">
      <alignment horizontal="center" vertical="top" wrapText="1"/>
    </xf>
    <xf numFmtId="14" fontId="3" fillId="0" borderId="37" xfId="0" applyNumberFormat="1" applyFont="1" applyFill="1" applyBorder="1" applyAlignment="1">
      <alignment horizontal="left" vertical="top" wrapText="1"/>
    </xf>
    <xf numFmtId="14" fontId="3" fillId="0" borderId="30" xfId="0" applyNumberFormat="1" applyFont="1" applyFill="1" applyBorder="1" applyAlignment="1">
      <alignment horizontal="left" vertical="top" wrapText="1"/>
    </xf>
    <xf numFmtId="14" fontId="3" fillId="0" borderId="23" xfId="0" applyNumberFormat="1" applyFont="1" applyFill="1" applyBorder="1" applyAlignment="1">
      <alignment horizontal="left" vertical="top" wrapText="1"/>
    </xf>
    <xf numFmtId="0" fontId="3" fillId="0" borderId="37"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 xfId="0" applyFont="1" applyFill="1" applyBorder="1" applyAlignment="1">
      <alignment horizontal="left" vertical="top" wrapText="1"/>
    </xf>
    <xf numFmtId="0" fontId="4" fillId="0" borderId="5" xfId="0" applyFont="1" applyFill="1" applyBorder="1" applyAlignment="1">
      <alignment horizontal="left" vertical="top" wrapText="1"/>
    </xf>
    <xf numFmtId="0" fontId="21" fillId="4" borderId="43"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3" fillId="0" borderId="59" xfId="0" applyFont="1" applyFill="1" applyBorder="1" applyAlignment="1">
      <alignment horizontal="center" vertical="top" wrapText="1"/>
    </xf>
    <xf numFmtId="0" fontId="3" fillId="0" borderId="53" xfId="0" applyFont="1" applyFill="1" applyBorder="1" applyAlignment="1">
      <alignment horizontal="center" vertical="top" wrapText="1"/>
    </xf>
    <xf numFmtId="0" fontId="3" fillId="0" borderId="60" xfId="0" applyFont="1" applyFill="1" applyBorder="1" applyAlignment="1">
      <alignment horizontal="center" vertical="top" wrapText="1"/>
    </xf>
    <xf numFmtId="0" fontId="10" fillId="0" borderId="37"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40" xfId="0" applyFont="1" applyFill="1" applyBorder="1" applyAlignment="1">
      <alignment horizontal="left" vertical="top" wrapText="1"/>
    </xf>
    <xf numFmtId="0" fontId="0" fillId="0" borderId="5" xfId="0" applyFill="1" applyBorder="1" applyAlignment="1">
      <alignment horizontal="left" vertical="top" wrapText="1"/>
    </xf>
    <xf numFmtId="0" fontId="3" fillId="0" borderId="59" xfId="0" applyFont="1" applyFill="1" applyBorder="1" applyAlignment="1">
      <alignment horizontal="left" vertical="top" wrapText="1"/>
    </xf>
    <xf numFmtId="0" fontId="3" fillId="0" borderId="53" xfId="0" applyFont="1" applyFill="1" applyBorder="1" applyAlignment="1">
      <alignment horizontal="left" vertical="top" wrapText="1"/>
    </xf>
    <xf numFmtId="0" fontId="3" fillId="0" borderId="60"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2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8" borderId="43"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0" borderId="16" xfId="0" applyFont="1" applyFill="1" applyBorder="1" applyAlignment="1">
      <alignment horizontal="center" vertical="top" wrapText="1"/>
    </xf>
    <xf numFmtId="0" fontId="2"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0" fillId="0" borderId="3" xfId="0" applyFill="1" applyBorder="1" applyAlignment="1">
      <alignment horizontal="left" vertical="top" wrapText="1"/>
    </xf>
    <xf numFmtId="0" fontId="11"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11" fillId="0" borderId="4"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colors>
    <mruColors>
      <color rgb="FFFFFF99"/>
      <color rgb="FFFFFF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99</xdr:row>
      <xdr:rowOff>123611</xdr:rowOff>
    </xdr:from>
    <xdr:to>
      <xdr:col>6</xdr:col>
      <xdr:colOff>127907</xdr:colOff>
      <xdr:row>123</xdr:row>
      <xdr:rowOff>84667</xdr:rowOff>
    </xdr:to>
    <xdr:pic>
      <xdr:nvPicPr>
        <xdr:cNvPr id="2" name="Picture 1">
          <a:extLst>
            <a:ext uri="{FF2B5EF4-FFF2-40B4-BE49-F238E27FC236}">
              <a16:creationId xmlns:a16="http://schemas.microsoft.com/office/drawing/2014/main" id="{E911F4BF-85B9-4AB7-964E-DE0BFA58E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955897"/>
          <a:ext cx="9361714" cy="387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99</xdr:row>
      <xdr:rowOff>12139</xdr:rowOff>
    </xdr:from>
    <xdr:to>
      <xdr:col>6</xdr:col>
      <xdr:colOff>2050143</xdr:colOff>
      <xdr:row>124</xdr:row>
      <xdr:rowOff>63683</xdr:rowOff>
    </xdr:to>
    <xdr:pic>
      <xdr:nvPicPr>
        <xdr:cNvPr id="2" name="Picture 1">
          <a:extLst>
            <a:ext uri="{FF2B5EF4-FFF2-40B4-BE49-F238E27FC236}">
              <a16:creationId xmlns:a16="http://schemas.microsoft.com/office/drawing/2014/main" id="{E911F4BF-85B9-4AB7-964E-DE0BFA58E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393" y="26491639"/>
          <a:ext cx="9974036" cy="4133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defaultRowHeight="12.75" x14ac:dyDescent="0.2"/>
  <cols>
    <col min="1" max="1" width="27" customWidth="1"/>
    <col min="2" max="2" width="23" customWidth="1"/>
  </cols>
  <sheetData>
    <row r="1" spans="1:2" x14ac:dyDescent="0.2">
      <c r="A1" s="134" t="s">
        <v>143</v>
      </c>
      <c r="B1" s="135"/>
    </row>
    <row r="2" spans="1:2" x14ac:dyDescent="0.2">
      <c r="A2" s="126" t="s">
        <v>136</v>
      </c>
      <c r="B2" s="127"/>
    </row>
    <row r="3" spans="1:2" x14ac:dyDescent="0.2">
      <c r="A3" s="126" t="s">
        <v>137</v>
      </c>
      <c r="B3" s="127"/>
    </row>
    <row r="4" spans="1:2" x14ac:dyDescent="0.2">
      <c r="A4" s="126" t="s">
        <v>139</v>
      </c>
      <c r="B4" s="127"/>
    </row>
    <row r="5" spans="1:2" x14ac:dyDescent="0.2">
      <c r="A5" s="126" t="s">
        <v>141</v>
      </c>
      <c r="B5" s="127"/>
    </row>
    <row r="6" spans="1:2" x14ac:dyDescent="0.2">
      <c r="A6" s="126" t="s">
        <v>140</v>
      </c>
      <c r="B6" s="127"/>
    </row>
    <row r="7" spans="1:2" x14ac:dyDescent="0.2">
      <c r="A7" s="126" t="s">
        <v>142</v>
      </c>
      <c r="B7" s="127"/>
    </row>
    <row r="8" spans="1:2" x14ac:dyDescent="0.2">
      <c r="A8" s="126" t="s">
        <v>147</v>
      </c>
      <c r="B8" s="127"/>
    </row>
    <row r="9" spans="1:2" ht="13.5" thickBot="1" x14ac:dyDescent="0.25">
      <c r="A9" s="128" t="s">
        <v>138</v>
      </c>
      <c r="B9" s="129"/>
    </row>
    <row r="11" spans="1:2" ht="13.5" thickBot="1" x14ac:dyDescent="0.25"/>
    <row r="12" spans="1:2" x14ac:dyDescent="0.2">
      <c r="A12" s="134" t="s">
        <v>146</v>
      </c>
      <c r="B12" s="135"/>
    </row>
    <row r="13" spans="1:2" x14ac:dyDescent="0.2">
      <c r="A13" s="130" t="s">
        <v>27</v>
      </c>
      <c r="B13" s="131">
        <f>'Criteriul A1'!J59</f>
        <v>185.5952380952381</v>
      </c>
    </row>
    <row r="14" spans="1:2" x14ac:dyDescent="0.2">
      <c r="A14" s="130" t="s">
        <v>144</v>
      </c>
      <c r="B14" s="131">
        <f>'Criteriul A2'!I92</f>
        <v>153.13333333333333</v>
      </c>
    </row>
    <row r="15" spans="1:2" ht="13.5" thickBot="1" x14ac:dyDescent="0.25">
      <c r="A15" s="132" t="s">
        <v>145</v>
      </c>
      <c r="B15" s="133">
        <f>'Criteriul A3'!I93</f>
        <v>354.5</v>
      </c>
    </row>
  </sheetData>
  <mergeCells count="2">
    <mergeCell ref="A1:B1"/>
    <mergeCell ref="A12: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4"/>
  <sheetViews>
    <sheetView workbookViewId="0">
      <selection activeCell="J59" sqref="J59"/>
    </sheetView>
  </sheetViews>
  <sheetFormatPr defaultColWidth="8.85546875" defaultRowHeight="12.75" x14ac:dyDescent="0.2"/>
  <cols>
    <col min="1" max="1" width="6.5703125" style="12" bestFit="1" customWidth="1"/>
    <col min="2" max="2" width="16.5703125" style="12" customWidth="1"/>
    <col min="3" max="3" width="15.140625" style="12" customWidth="1"/>
    <col min="4" max="4" width="16.5703125" style="12" customWidth="1"/>
    <col min="5" max="5" width="10.5703125" style="12" customWidth="1"/>
    <col min="6" max="6" width="34.85546875" style="11" customWidth="1"/>
    <col min="7" max="7" width="16.42578125" style="11" customWidth="1"/>
    <col min="8" max="8" width="7.140625" style="11" customWidth="1"/>
    <col min="9" max="9" width="6.5703125" style="11" customWidth="1"/>
    <col min="10" max="10" width="11.85546875" style="11" customWidth="1"/>
    <col min="11" max="11" width="8.85546875" style="12"/>
    <col min="12" max="12" width="11.7109375" style="12" customWidth="1"/>
    <col min="13" max="13" width="11.140625" style="12" customWidth="1"/>
    <col min="14" max="14" width="8.85546875" style="12"/>
    <col min="15" max="15" width="10.28515625" style="12" customWidth="1"/>
    <col min="16" max="16384" width="8.85546875" style="12"/>
  </cols>
  <sheetData>
    <row r="1" spans="1:13" ht="70.900000000000006" customHeight="1" thickBot="1" x14ac:dyDescent="0.3">
      <c r="A1" s="113" t="s">
        <v>0</v>
      </c>
      <c r="B1" s="114" t="s">
        <v>1</v>
      </c>
      <c r="C1" s="114" t="s">
        <v>2</v>
      </c>
      <c r="D1" s="114" t="s">
        <v>3</v>
      </c>
      <c r="E1" s="114" t="s">
        <v>4</v>
      </c>
      <c r="F1" s="187" t="s">
        <v>98</v>
      </c>
      <c r="G1" s="187"/>
      <c r="H1" s="187"/>
      <c r="I1" s="187"/>
      <c r="J1" s="188"/>
      <c r="L1" s="13"/>
      <c r="M1" s="13"/>
    </row>
    <row r="2" spans="1:13" s="32" customFormat="1" ht="35.450000000000003" customHeight="1" thickBot="1" x14ac:dyDescent="0.25">
      <c r="A2" s="115">
        <v>1</v>
      </c>
      <c r="B2" s="116">
        <v>2</v>
      </c>
      <c r="C2" s="116">
        <v>3</v>
      </c>
      <c r="D2" s="116">
        <v>4</v>
      </c>
      <c r="E2" s="116">
        <v>5</v>
      </c>
      <c r="F2" s="117" t="s">
        <v>36</v>
      </c>
      <c r="G2" s="118" t="s">
        <v>23</v>
      </c>
      <c r="H2" s="119" t="s">
        <v>33</v>
      </c>
      <c r="I2" s="120" t="s">
        <v>24</v>
      </c>
      <c r="J2" s="112" t="s">
        <v>25</v>
      </c>
    </row>
    <row r="3" spans="1:13" ht="25.5" x14ac:dyDescent="0.2">
      <c r="A3" s="166" t="s">
        <v>91</v>
      </c>
      <c r="B3" s="169" t="s">
        <v>5</v>
      </c>
      <c r="C3" s="172" t="s">
        <v>92</v>
      </c>
      <c r="D3" s="163" t="s">
        <v>6</v>
      </c>
      <c r="E3" s="160" t="s">
        <v>32</v>
      </c>
      <c r="F3" s="28" t="s">
        <v>35</v>
      </c>
      <c r="G3" s="28" t="s">
        <v>37</v>
      </c>
      <c r="H3" s="15">
        <v>2</v>
      </c>
      <c r="I3" s="15">
        <v>200</v>
      </c>
      <c r="J3" s="64">
        <f>IF(ISBLANK(H2),0,I3/(2*H3))</f>
        <v>50</v>
      </c>
    </row>
    <row r="4" spans="1:13" x14ac:dyDescent="0.2">
      <c r="A4" s="167"/>
      <c r="B4" s="170"/>
      <c r="C4" s="173"/>
      <c r="D4" s="164"/>
      <c r="E4" s="140"/>
      <c r="F4" s="26"/>
      <c r="G4" s="26"/>
      <c r="H4" s="10"/>
      <c r="I4" s="10"/>
      <c r="J4" s="65">
        <f>IF(ISBLANK(H4),0,I4/(2*H4))</f>
        <v>0</v>
      </c>
    </row>
    <row r="5" spans="1:13" x14ac:dyDescent="0.2">
      <c r="A5" s="167"/>
      <c r="B5" s="170"/>
      <c r="C5" s="173"/>
      <c r="D5" s="164"/>
      <c r="E5" s="140"/>
      <c r="F5" s="26"/>
      <c r="G5" s="26"/>
      <c r="H5" s="10"/>
      <c r="I5" s="10"/>
      <c r="J5" s="65">
        <f t="shared" ref="J5:J14" si="0">IF(ISBLANK(H5),0,I5/(2*H5))</f>
        <v>0</v>
      </c>
    </row>
    <row r="6" spans="1:13" x14ac:dyDescent="0.2">
      <c r="A6" s="167"/>
      <c r="B6" s="170"/>
      <c r="C6" s="173"/>
      <c r="D6" s="164"/>
      <c r="E6" s="140"/>
      <c r="F6" s="26"/>
      <c r="G6" s="26"/>
      <c r="H6" s="10"/>
      <c r="I6" s="10"/>
      <c r="J6" s="65">
        <f t="shared" si="0"/>
        <v>0</v>
      </c>
    </row>
    <row r="7" spans="1:13" x14ac:dyDescent="0.2">
      <c r="A7" s="167"/>
      <c r="B7" s="170"/>
      <c r="C7" s="173"/>
      <c r="D7" s="164"/>
      <c r="E7" s="140"/>
      <c r="F7" s="26"/>
      <c r="G7" s="26"/>
      <c r="H7" s="10"/>
      <c r="I7" s="10"/>
      <c r="J7" s="65"/>
    </row>
    <row r="8" spans="1:13" x14ac:dyDescent="0.2">
      <c r="A8" s="167"/>
      <c r="B8" s="170"/>
      <c r="C8" s="173"/>
      <c r="D8" s="164"/>
      <c r="E8" s="140"/>
      <c r="F8" s="26"/>
      <c r="G8" s="26"/>
      <c r="H8" s="10"/>
      <c r="I8" s="10"/>
      <c r="J8" s="65"/>
    </row>
    <row r="9" spans="1:13" x14ac:dyDescent="0.2">
      <c r="A9" s="167"/>
      <c r="B9" s="170"/>
      <c r="C9" s="173"/>
      <c r="D9" s="164"/>
      <c r="E9" s="140"/>
      <c r="F9" s="26"/>
      <c r="G9" s="26"/>
      <c r="H9" s="10"/>
      <c r="I9" s="10"/>
      <c r="J9" s="65">
        <f t="shared" si="0"/>
        <v>0</v>
      </c>
    </row>
    <row r="10" spans="1:13" x14ac:dyDescent="0.2">
      <c r="A10" s="167"/>
      <c r="B10" s="170"/>
      <c r="C10" s="173"/>
      <c r="D10" s="164"/>
      <c r="E10" s="140"/>
      <c r="F10" s="26"/>
      <c r="G10" s="26"/>
      <c r="H10" s="10"/>
      <c r="I10" s="10"/>
      <c r="J10" s="65">
        <f t="shared" si="0"/>
        <v>0</v>
      </c>
    </row>
    <row r="11" spans="1:13" x14ac:dyDescent="0.2">
      <c r="A11" s="167"/>
      <c r="B11" s="170"/>
      <c r="C11" s="173"/>
      <c r="D11" s="164"/>
      <c r="E11" s="140"/>
      <c r="F11" s="26"/>
      <c r="G11" s="26"/>
      <c r="H11" s="10"/>
      <c r="I11" s="10"/>
      <c r="J11" s="65">
        <f t="shared" si="0"/>
        <v>0</v>
      </c>
    </row>
    <row r="12" spans="1:13" x14ac:dyDescent="0.2">
      <c r="A12" s="167"/>
      <c r="B12" s="170"/>
      <c r="C12" s="173"/>
      <c r="D12" s="164"/>
      <c r="E12" s="140"/>
      <c r="F12" s="26"/>
      <c r="G12" s="26"/>
      <c r="H12" s="10"/>
      <c r="I12" s="10"/>
      <c r="J12" s="65">
        <f t="shared" si="0"/>
        <v>0</v>
      </c>
    </row>
    <row r="13" spans="1:13" x14ac:dyDescent="0.2">
      <c r="A13" s="167"/>
      <c r="B13" s="170"/>
      <c r="C13" s="173"/>
      <c r="D13" s="164"/>
      <c r="E13" s="140"/>
      <c r="F13" s="26"/>
      <c r="G13" s="26"/>
      <c r="H13" s="10"/>
      <c r="I13" s="10"/>
      <c r="J13" s="65">
        <f t="shared" si="0"/>
        <v>0</v>
      </c>
    </row>
    <row r="14" spans="1:13" x14ac:dyDescent="0.2">
      <c r="A14" s="167"/>
      <c r="B14" s="170"/>
      <c r="C14" s="173"/>
      <c r="D14" s="164"/>
      <c r="E14" s="140"/>
      <c r="F14" s="26"/>
      <c r="G14" s="26"/>
      <c r="H14" s="10"/>
      <c r="I14" s="10"/>
      <c r="J14" s="65">
        <f t="shared" si="0"/>
        <v>0</v>
      </c>
    </row>
    <row r="15" spans="1:13" ht="13.5" thickBot="1" x14ac:dyDescent="0.25">
      <c r="A15" s="167"/>
      <c r="B15" s="170"/>
      <c r="C15" s="173"/>
      <c r="D15" s="165"/>
      <c r="E15" s="141"/>
      <c r="F15" s="27"/>
      <c r="G15" s="27"/>
      <c r="H15" s="14"/>
      <c r="I15" s="14"/>
      <c r="J15" s="66">
        <f t="shared" ref="J15" si="1">IF(ISBLANK(H15),0,I15/(2*H15))</f>
        <v>0</v>
      </c>
    </row>
    <row r="16" spans="1:13" ht="25.5" x14ac:dyDescent="0.2">
      <c r="A16" s="167"/>
      <c r="B16" s="170"/>
      <c r="C16" s="173"/>
      <c r="D16" s="157" t="s">
        <v>7</v>
      </c>
      <c r="E16" s="139" t="s">
        <v>31</v>
      </c>
      <c r="F16" s="62" t="s">
        <v>35</v>
      </c>
      <c r="G16" s="62" t="s">
        <v>37</v>
      </c>
      <c r="H16" s="16">
        <v>2</v>
      </c>
      <c r="I16" s="16">
        <v>200</v>
      </c>
      <c r="J16" s="67">
        <f>IF(ISBLANK(H16),0,I16/(5*H16))</f>
        <v>20</v>
      </c>
    </row>
    <row r="17" spans="1:10" x14ac:dyDescent="0.2">
      <c r="A17" s="167"/>
      <c r="B17" s="170"/>
      <c r="C17" s="173"/>
      <c r="D17" s="158"/>
      <c r="E17" s="140"/>
      <c r="F17" s="29"/>
      <c r="G17" s="29"/>
      <c r="H17" s="10"/>
      <c r="I17" s="10"/>
      <c r="J17" s="65">
        <f t="shared" ref="J17:J26" si="2">IF(ISBLANK(H17),0,I17/(5*H17))</f>
        <v>0</v>
      </c>
    </row>
    <row r="18" spans="1:10" x14ac:dyDescent="0.2">
      <c r="A18" s="167"/>
      <c r="B18" s="170"/>
      <c r="C18" s="173"/>
      <c r="D18" s="158"/>
      <c r="E18" s="140"/>
      <c r="F18" s="29"/>
      <c r="G18" s="29"/>
      <c r="H18" s="10"/>
      <c r="I18" s="10"/>
      <c r="J18" s="65">
        <f t="shared" si="2"/>
        <v>0</v>
      </c>
    </row>
    <row r="19" spans="1:10" x14ac:dyDescent="0.2">
      <c r="A19" s="167"/>
      <c r="B19" s="170"/>
      <c r="C19" s="173"/>
      <c r="D19" s="158"/>
      <c r="E19" s="140"/>
      <c r="F19" s="29"/>
      <c r="G19" s="29"/>
      <c r="H19" s="10"/>
      <c r="I19" s="10"/>
      <c r="J19" s="65">
        <f t="shared" si="2"/>
        <v>0</v>
      </c>
    </row>
    <row r="20" spans="1:10" x14ac:dyDescent="0.2">
      <c r="A20" s="167"/>
      <c r="B20" s="170"/>
      <c r="C20" s="173"/>
      <c r="D20" s="158"/>
      <c r="E20" s="140"/>
      <c r="F20" s="29"/>
      <c r="G20" s="29"/>
      <c r="H20" s="10"/>
      <c r="I20" s="10"/>
      <c r="J20" s="65">
        <f t="shared" si="2"/>
        <v>0</v>
      </c>
    </row>
    <row r="21" spans="1:10" x14ac:dyDescent="0.2">
      <c r="A21" s="167"/>
      <c r="B21" s="170"/>
      <c r="C21" s="173"/>
      <c r="D21" s="158"/>
      <c r="E21" s="140"/>
      <c r="F21" s="29"/>
      <c r="G21" s="29"/>
      <c r="H21" s="10"/>
      <c r="I21" s="10"/>
      <c r="J21" s="65">
        <f t="shared" si="2"/>
        <v>0</v>
      </c>
    </row>
    <row r="22" spans="1:10" x14ac:dyDescent="0.2">
      <c r="A22" s="167"/>
      <c r="B22" s="170"/>
      <c r="C22" s="173"/>
      <c r="D22" s="158"/>
      <c r="E22" s="140"/>
      <c r="F22" s="29"/>
      <c r="G22" s="29"/>
      <c r="H22" s="10"/>
      <c r="I22" s="10"/>
      <c r="J22" s="65">
        <f t="shared" si="2"/>
        <v>0</v>
      </c>
    </row>
    <row r="23" spans="1:10" x14ac:dyDescent="0.2">
      <c r="A23" s="167"/>
      <c r="B23" s="170"/>
      <c r="C23" s="173"/>
      <c r="D23" s="158"/>
      <c r="E23" s="140"/>
      <c r="F23" s="30"/>
      <c r="G23" s="30"/>
      <c r="H23" s="10"/>
      <c r="I23" s="10"/>
      <c r="J23" s="65">
        <f t="shared" si="2"/>
        <v>0</v>
      </c>
    </row>
    <row r="24" spans="1:10" x14ac:dyDescent="0.2">
      <c r="A24" s="167"/>
      <c r="B24" s="170"/>
      <c r="C24" s="173"/>
      <c r="D24" s="158"/>
      <c r="E24" s="140"/>
      <c r="F24" s="30"/>
      <c r="G24" s="30"/>
      <c r="H24" s="10"/>
      <c r="I24" s="10"/>
      <c r="J24" s="65">
        <f t="shared" si="2"/>
        <v>0</v>
      </c>
    </row>
    <row r="25" spans="1:10" x14ac:dyDescent="0.2">
      <c r="A25" s="167"/>
      <c r="B25" s="170"/>
      <c r="C25" s="173"/>
      <c r="D25" s="158"/>
      <c r="E25" s="140"/>
      <c r="F25" s="30"/>
      <c r="G25" s="30"/>
      <c r="H25" s="10"/>
      <c r="I25" s="10"/>
      <c r="J25" s="65">
        <f t="shared" si="2"/>
        <v>0</v>
      </c>
    </row>
    <row r="26" spans="1:10" x14ac:dyDescent="0.2">
      <c r="A26" s="167"/>
      <c r="B26" s="170"/>
      <c r="C26" s="173"/>
      <c r="D26" s="158"/>
      <c r="E26" s="140"/>
      <c r="F26" s="30"/>
      <c r="G26" s="30"/>
      <c r="H26" s="10"/>
      <c r="I26" s="10"/>
      <c r="J26" s="65">
        <f t="shared" si="2"/>
        <v>0</v>
      </c>
    </row>
    <row r="27" spans="1:10" ht="13.5" thickBot="1" x14ac:dyDescent="0.25">
      <c r="A27" s="167"/>
      <c r="B27" s="170"/>
      <c r="C27" s="174"/>
      <c r="D27" s="159"/>
      <c r="E27" s="141"/>
      <c r="F27" s="31"/>
      <c r="G27" s="31"/>
      <c r="H27" s="14"/>
      <c r="I27" s="14"/>
      <c r="J27" s="68">
        <f>IF(ISBLANK(H27),0,I27/(5*H27))</f>
        <v>0</v>
      </c>
    </row>
    <row r="28" spans="1:10" ht="25.5" x14ac:dyDescent="0.2">
      <c r="A28" s="167"/>
      <c r="B28" s="170"/>
      <c r="C28" s="175" t="s">
        <v>40</v>
      </c>
      <c r="D28" s="157" t="s">
        <v>8</v>
      </c>
      <c r="E28" s="139" t="s">
        <v>28</v>
      </c>
      <c r="F28" s="62" t="s">
        <v>35</v>
      </c>
      <c r="G28" s="62" t="s">
        <v>37</v>
      </c>
      <c r="H28" s="16">
        <v>2</v>
      </c>
      <c r="I28" s="16">
        <v>100</v>
      </c>
      <c r="J28" s="69">
        <f>IF(ISBLANK(H28),0,I28/(3*H28))</f>
        <v>16.666666666666668</v>
      </c>
    </row>
    <row r="29" spans="1:10" x14ac:dyDescent="0.2">
      <c r="A29" s="167"/>
      <c r="B29" s="170"/>
      <c r="C29" s="173"/>
      <c r="D29" s="158"/>
      <c r="E29" s="140"/>
      <c r="F29" s="26"/>
      <c r="G29" s="26"/>
      <c r="H29" s="10"/>
      <c r="I29" s="10"/>
      <c r="J29" s="70">
        <f t="shared" ref="J29:J30" si="3">IF(ISBLANK(H29),0,I29/(3*H29))</f>
        <v>0</v>
      </c>
    </row>
    <row r="30" spans="1:10" ht="13.5" thickBot="1" x14ac:dyDescent="0.25">
      <c r="A30" s="167"/>
      <c r="B30" s="170"/>
      <c r="C30" s="173"/>
      <c r="D30" s="159"/>
      <c r="E30" s="141"/>
      <c r="F30" s="27"/>
      <c r="G30" s="27"/>
      <c r="H30" s="14"/>
      <c r="I30" s="14"/>
      <c r="J30" s="68">
        <f t="shared" si="3"/>
        <v>0</v>
      </c>
    </row>
    <row r="31" spans="1:10" ht="25.5" x14ac:dyDescent="0.2">
      <c r="A31" s="167"/>
      <c r="B31" s="170"/>
      <c r="C31" s="173"/>
      <c r="D31" s="157" t="s">
        <v>9</v>
      </c>
      <c r="E31" s="139" t="s">
        <v>29</v>
      </c>
      <c r="F31" s="62" t="s">
        <v>35</v>
      </c>
      <c r="G31" s="62" t="s">
        <v>37</v>
      </c>
      <c r="H31" s="16">
        <v>2</v>
      </c>
      <c r="I31" s="16">
        <v>1000</v>
      </c>
      <c r="J31" s="67">
        <f>IF(ISBLANK(H31),0,I31/(7*H31))</f>
        <v>71.428571428571431</v>
      </c>
    </row>
    <row r="32" spans="1:10" x14ac:dyDescent="0.2">
      <c r="A32" s="167"/>
      <c r="B32" s="170"/>
      <c r="C32" s="173"/>
      <c r="D32" s="158"/>
      <c r="E32" s="140"/>
      <c r="F32" s="26"/>
      <c r="G32" s="26"/>
      <c r="H32" s="10"/>
      <c r="I32" s="10"/>
      <c r="J32" s="65">
        <f t="shared" ref="J32:J33" si="4">IF(ISBLANK(H32),0,I32/(7*H32))</f>
        <v>0</v>
      </c>
    </row>
    <row r="33" spans="1:10" ht="13.5" thickBot="1" x14ac:dyDescent="0.25">
      <c r="A33" s="167"/>
      <c r="B33" s="171"/>
      <c r="C33" s="176"/>
      <c r="D33" s="161"/>
      <c r="E33" s="162"/>
      <c r="F33" s="61"/>
      <c r="G33" s="61"/>
      <c r="H33" s="35"/>
      <c r="I33" s="35"/>
      <c r="J33" s="71">
        <f t="shared" si="4"/>
        <v>0</v>
      </c>
    </row>
    <row r="34" spans="1:10" ht="25.5" x14ac:dyDescent="0.2">
      <c r="A34" s="168"/>
      <c r="B34" s="175" t="s">
        <v>10</v>
      </c>
      <c r="C34" s="177" t="s">
        <v>116</v>
      </c>
      <c r="D34" s="155"/>
      <c r="E34" s="155" t="s">
        <v>30</v>
      </c>
      <c r="F34" s="62" t="s">
        <v>35</v>
      </c>
      <c r="G34" s="62" t="s">
        <v>37</v>
      </c>
      <c r="H34" s="16">
        <v>2</v>
      </c>
      <c r="I34" s="16">
        <v>100</v>
      </c>
      <c r="J34" s="69">
        <f>IF(ISBLANK(H34),0,I34/(8*H34))</f>
        <v>6.25</v>
      </c>
    </row>
    <row r="35" spans="1:10" x14ac:dyDescent="0.2">
      <c r="A35" s="168"/>
      <c r="B35" s="172"/>
      <c r="C35" s="178"/>
      <c r="D35" s="144"/>
      <c r="E35" s="144"/>
      <c r="F35" s="26"/>
      <c r="G35" s="26"/>
      <c r="H35" s="10"/>
      <c r="I35" s="10"/>
      <c r="J35" s="70">
        <f t="shared" ref="J35:J41" si="5">IF(ISBLANK(H35),0,I35/(8*H35))</f>
        <v>0</v>
      </c>
    </row>
    <row r="36" spans="1:10" x14ac:dyDescent="0.2">
      <c r="A36" s="168"/>
      <c r="B36" s="172"/>
      <c r="C36" s="178"/>
      <c r="D36" s="144"/>
      <c r="E36" s="144"/>
      <c r="F36" s="26"/>
      <c r="G36" s="26"/>
      <c r="H36" s="10"/>
      <c r="I36" s="10"/>
      <c r="J36" s="70">
        <f t="shared" si="5"/>
        <v>0</v>
      </c>
    </row>
    <row r="37" spans="1:10" x14ac:dyDescent="0.2">
      <c r="A37" s="168"/>
      <c r="B37" s="172"/>
      <c r="C37" s="178"/>
      <c r="D37" s="144"/>
      <c r="E37" s="144"/>
      <c r="F37" s="26"/>
      <c r="G37" s="26"/>
      <c r="H37" s="10"/>
      <c r="I37" s="10"/>
      <c r="J37" s="70">
        <f t="shared" si="5"/>
        <v>0</v>
      </c>
    </row>
    <row r="38" spans="1:10" x14ac:dyDescent="0.2">
      <c r="A38" s="168"/>
      <c r="B38" s="173"/>
      <c r="C38" s="178"/>
      <c r="D38" s="144"/>
      <c r="E38" s="144"/>
      <c r="F38" s="26"/>
      <c r="G38" s="26"/>
      <c r="H38" s="10"/>
      <c r="I38" s="10"/>
      <c r="J38" s="70">
        <f t="shared" si="5"/>
        <v>0</v>
      </c>
    </row>
    <row r="39" spans="1:10" x14ac:dyDescent="0.2">
      <c r="A39" s="168"/>
      <c r="B39" s="173"/>
      <c r="C39" s="178"/>
      <c r="D39" s="144"/>
      <c r="E39" s="144"/>
      <c r="F39" s="26"/>
      <c r="G39" s="26"/>
      <c r="H39" s="10"/>
      <c r="I39" s="10"/>
      <c r="J39" s="70">
        <f t="shared" si="5"/>
        <v>0</v>
      </c>
    </row>
    <row r="40" spans="1:10" x14ac:dyDescent="0.2">
      <c r="A40" s="168"/>
      <c r="B40" s="173"/>
      <c r="C40" s="178"/>
      <c r="D40" s="144"/>
      <c r="E40" s="144"/>
      <c r="F40" s="26"/>
      <c r="G40" s="26"/>
      <c r="H40" s="10"/>
      <c r="I40" s="10"/>
      <c r="J40" s="70">
        <f t="shared" si="5"/>
        <v>0</v>
      </c>
    </row>
    <row r="41" spans="1:10" ht="13.5" thickBot="1" x14ac:dyDescent="0.25">
      <c r="A41" s="168"/>
      <c r="B41" s="173"/>
      <c r="C41" s="183"/>
      <c r="D41" s="156"/>
      <c r="E41" s="156"/>
      <c r="F41" s="61"/>
      <c r="G41" s="61"/>
      <c r="H41" s="35"/>
      <c r="I41" s="35"/>
      <c r="J41" s="72">
        <f t="shared" si="5"/>
        <v>0</v>
      </c>
    </row>
    <row r="42" spans="1:10" ht="25.5" x14ac:dyDescent="0.2">
      <c r="A42" s="168"/>
      <c r="B42" s="173"/>
      <c r="C42" s="177" t="s">
        <v>84</v>
      </c>
      <c r="D42" s="136"/>
      <c r="E42" s="139" t="s">
        <v>30</v>
      </c>
      <c r="F42" s="62" t="s">
        <v>35</v>
      </c>
      <c r="G42" s="62" t="s">
        <v>37</v>
      </c>
      <c r="H42" s="16">
        <v>2</v>
      </c>
      <c r="I42" s="16">
        <v>100</v>
      </c>
      <c r="J42" s="67">
        <f>IF(ISBLANK(H42),0,I42/(8*H42))</f>
        <v>6.25</v>
      </c>
    </row>
    <row r="43" spans="1:10" x14ac:dyDescent="0.2">
      <c r="A43" s="168"/>
      <c r="B43" s="173"/>
      <c r="C43" s="178"/>
      <c r="D43" s="137"/>
      <c r="E43" s="140"/>
      <c r="F43" s="26"/>
      <c r="G43" s="26"/>
      <c r="H43" s="10"/>
      <c r="I43" s="10"/>
      <c r="J43" s="65"/>
    </row>
    <row r="44" spans="1:10" x14ac:dyDescent="0.2">
      <c r="A44" s="168"/>
      <c r="B44" s="173"/>
      <c r="C44" s="178"/>
      <c r="D44" s="137"/>
      <c r="E44" s="140"/>
      <c r="F44" s="26"/>
      <c r="G44" s="26"/>
      <c r="H44" s="10"/>
      <c r="I44" s="10"/>
      <c r="J44" s="65"/>
    </row>
    <row r="45" spans="1:10" x14ac:dyDescent="0.2">
      <c r="A45" s="168"/>
      <c r="B45" s="173"/>
      <c r="C45" s="178"/>
      <c r="D45" s="137"/>
      <c r="E45" s="140"/>
      <c r="F45" s="26"/>
      <c r="G45" s="26"/>
      <c r="H45" s="10"/>
      <c r="I45" s="10"/>
      <c r="J45" s="65">
        <f t="shared" ref="J45:J46" si="6">IF(ISBLANK(H45),0,I45/(8*H45))</f>
        <v>0</v>
      </c>
    </row>
    <row r="46" spans="1:10" ht="13.5" thickBot="1" x14ac:dyDescent="0.25">
      <c r="A46" s="168"/>
      <c r="B46" s="174"/>
      <c r="C46" s="179"/>
      <c r="D46" s="138"/>
      <c r="E46" s="141"/>
      <c r="F46" s="27"/>
      <c r="G46" s="27"/>
      <c r="H46" s="14"/>
      <c r="I46" s="14"/>
      <c r="J46" s="66">
        <f t="shared" si="6"/>
        <v>0</v>
      </c>
    </row>
    <row r="47" spans="1:10" x14ac:dyDescent="0.2">
      <c r="A47" s="168"/>
      <c r="B47" s="180" t="s">
        <v>93</v>
      </c>
      <c r="C47" s="184" t="s">
        <v>11</v>
      </c>
      <c r="D47" s="142"/>
      <c r="E47" s="143">
        <v>15</v>
      </c>
      <c r="F47" s="189" t="s">
        <v>34</v>
      </c>
      <c r="G47" s="189"/>
      <c r="H47" s="189"/>
      <c r="I47" s="189"/>
      <c r="J47" s="63" t="s">
        <v>25</v>
      </c>
    </row>
    <row r="48" spans="1:10" x14ac:dyDescent="0.2">
      <c r="A48" s="168"/>
      <c r="B48" s="181"/>
      <c r="C48" s="158"/>
      <c r="D48" s="137"/>
      <c r="E48" s="144"/>
      <c r="F48" s="190" t="s">
        <v>114</v>
      </c>
      <c r="G48" s="190"/>
      <c r="H48" s="190"/>
      <c r="I48" s="190"/>
      <c r="J48" s="73">
        <f>IF(ISBLANK(F48),0,15)</f>
        <v>15</v>
      </c>
    </row>
    <row r="49" spans="1:10" x14ac:dyDescent="0.2">
      <c r="A49" s="168"/>
      <c r="B49" s="181"/>
      <c r="C49" s="158"/>
      <c r="D49" s="137"/>
      <c r="E49" s="144"/>
      <c r="F49" s="190"/>
      <c r="G49" s="190"/>
      <c r="H49" s="190"/>
      <c r="I49" s="190"/>
      <c r="J49" s="73">
        <f t="shared" ref="J49:J58" si="7">IF(ISBLANK(F49),0,15)</f>
        <v>0</v>
      </c>
    </row>
    <row r="50" spans="1:10" x14ac:dyDescent="0.2">
      <c r="A50" s="168"/>
      <c r="B50" s="181"/>
      <c r="C50" s="158"/>
      <c r="D50" s="137"/>
      <c r="E50" s="144"/>
      <c r="F50" s="192"/>
      <c r="G50" s="193"/>
      <c r="H50" s="193"/>
      <c r="I50" s="194"/>
      <c r="J50" s="73">
        <f t="shared" si="7"/>
        <v>0</v>
      </c>
    </row>
    <row r="51" spans="1:10" x14ac:dyDescent="0.2">
      <c r="A51" s="168"/>
      <c r="B51" s="181"/>
      <c r="C51" s="158"/>
      <c r="D51" s="137"/>
      <c r="E51" s="144"/>
      <c r="F51" s="192"/>
      <c r="G51" s="193"/>
      <c r="H51" s="193"/>
      <c r="I51" s="194"/>
      <c r="J51" s="73">
        <f t="shared" si="7"/>
        <v>0</v>
      </c>
    </row>
    <row r="52" spans="1:10" x14ac:dyDescent="0.2">
      <c r="A52" s="168"/>
      <c r="B52" s="181"/>
      <c r="C52" s="158"/>
      <c r="D52" s="137"/>
      <c r="E52" s="144"/>
      <c r="F52" s="192"/>
      <c r="G52" s="193"/>
      <c r="H52" s="193"/>
      <c r="I52" s="194"/>
      <c r="J52" s="73">
        <f t="shared" si="7"/>
        <v>0</v>
      </c>
    </row>
    <row r="53" spans="1:10" x14ac:dyDescent="0.2">
      <c r="A53" s="168"/>
      <c r="B53" s="181"/>
      <c r="C53" s="158"/>
      <c r="D53" s="137"/>
      <c r="E53" s="144"/>
      <c r="F53" s="192"/>
      <c r="G53" s="193"/>
      <c r="H53" s="193"/>
      <c r="I53" s="194"/>
      <c r="J53" s="73">
        <f t="shared" si="7"/>
        <v>0</v>
      </c>
    </row>
    <row r="54" spans="1:10" x14ac:dyDescent="0.2">
      <c r="A54" s="168"/>
      <c r="B54" s="181"/>
      <c r="C54" s="158"/>
      <c r="D54" s="137"/>
      <c r="E54" s="144"/>
      <c r="F54" s="192"/>
      <c r="G54" s="193"/>
      <c r="H54" s="193"/>
      <c r="I54" s="194"/>
      <c r="J54" s="73">
        <f t="shared" si="7"/>
        <v>0</v>
      </c>
    </row>
    <row r="55" spans="1:10" x14ac:dyDescent="0.2">
      <c r="A55" s="168"/>
      <c r="B55" s="181"/>
      <c r="C55" s="158"/>
      <c r="D55" s="137"/>
      <c r="E55" s="144"/>
      <c r="F55" s="192"/>
      <c r="G55" s="193"/>
      <c r="H55" s="193"/>
      <c r="I55" s="194"/>
      <c r="J55" s="73">
        <f t="shared" si="7"/>
        <v>0</v>
      </c>
    </row>
    <row r="56" spans="1:10" x14ac:dyDescent="0.2">
      <c r="A56" s="168"/>
      <c r="B56" s="181"/>
      <c r="C56" s="158"/>
      <c r="D56" s="137"/>
      <c r="E56" s="144"/>
      <c r="F56" s="192"/>
      <c r="G56" s="193"/>
      <c r="H56" s="193"/>
      <c r="I56" s="194"/>
      <c r="J56" s="73">
        <f t="shared" si="7"/>
        <v>0</v>
      </c>
    </row>
    <row r="57" spans="1:10" x14ac:dyDescent="0.2">
      <c r="A57" s="168"/>
      <c r="B57" s="181"/>
      <c r="C57" s="158"/>
      <c r="D57" s="137"/>
      <c r="E57" s="144"/>
      <c r="F57" s="190"/>
      <c r="G57" s="190"/>
      <c r="H57" s="190"/>
      <c r="I57" s="190"/>
      <c r="J57" s="73">
        <f t="shared" si="7"/>
        <v>0</v>
      </c>
    </row>
    <row r="58" spans="1:10" ht="13.5" thickBot="1" x14ac:dyDescent="0.25">
      <c r="A58" s="168"/>
      <c r="B58" s="182"/>
      <c r="C58" s="159"/>
      <c r="D58" s="138"/>
      <c r="E58" s="145"/>
      <c r="F58" s="191"/>
      <c r="G58" s="191"/>
      <c r="H58" s="191"/>
      <c r="I58" s="191"/>
      <c r="J58" s="74">
        <f t="shared" si="7"/>
        <v>0</v>
      </c>
    </row>
    <row r="59" spans="1:10" ht="18.75" thickBot="1" x14ac:dyDescent="0.25">
      <c r="G59" s="185" t="s">
        <v>27</v>
      </c>
      <c r="H59" s="186"/>
      <c r="I59" s="186"/>
      <c r="J59" s="80">
        <f>SUM(J3:J58)</f>
        <v>185.5952380952381</v>
      </c>
    </row>
    <row r="60" spans="1:10" ht="12.75" customHeight="1" x14ac:dyDescent="0.2">
      <c r="B60" s="146" t="s">
        <v>115</v>
      </c>
      <c r="C60" s="147"/>
      <c r="D60" s="148"/>
    </row>
    <row r="61" spans="1:10" ht="15.75" x14ac:dyDescent="0.25">
      <c r="B61" s="149"/>
      <c r="C61" s="150"/>
      <c r="D61" s="151"/>
      <c r="F61" s="33" t="s">
        <v>94</v>
      </c>
      <c r="G61" s="34">
        <v>50</v>
      </c>
      <c r="H61" s="9"/>
      <c r="I61" s="9"/>
    </row>
    <row r="62" spans="1:10" ht="15.75" x14ac:dyDescent="0.25">
      <c r="B62" s="149"/>
      <c r="C62" s="150"/>
      <c r="D62" s="151"/>
      <c r="F62" s="33" t="s">
        <v>95</v>
      </c>
      <c r="G62" s="34">
        <v>100</v>
      </c>
      <c r="H62" s="9"/>
      <c r="I62" s="9"/>
    </row>
    <row r="63" spans="1:10" ht="15.75" x14ac:dyDescent="0.25">
      <c r="B63" s="149"/>
      <c r="C63" s="150"/>
      <c r="D63" s="151"/>
      <c r="F63" s="33" t="s">
        <v>96</v>
      </c>
      <c r="G63" s="34" t="s">
        <v>97</v>
      </c>
      <c r="H63" s="9"/>
      <c r="I63" s="9"/>
    </row>
    <row r="64" spans="1:10" x14ac:dyDescent="0.2">
      <c r="B64" s="149"/>
      <c r="C64" s="150"/>
      <c r="D64" s="151"/>
      <c r="G64" s="23"/>
    </row>
    <row r="65" spans="2:4" x14ac:dyDescent="0.2">
      <c r="B65" s="149"/>
      <c r="C65" s="150"/>
      <c r="D65" s="151"/>
    </row>
    <row r="66" spans="2:4" x14ac:dyDescent="0.2">
      <c r="B66" s="149"/>
      <c r="C66" s="150"/>
      <c r="D66" s="151"/>
    </row>
    <row r="67" spans="2:4" x14ac:dyDescent="0.2">
      <c r="B67" s="149"/>
      <c r="C67" s="150"/>
      <c r="D67" s="151"/>
    </row>
    <row r="68" spans="2:4" x14ac:dyDescent="0.2">
      <c r="B68" s="149"/>
      <c r="C68" s="150"/>
      <c r="D68" s="151"/>
    </row>
    <row r="69" spans="2:4" x14ac:dyDescent="0.2">
      <c r="B69" s="149"/>
      <c r="C69" s="150"/>
      <c r="D69" s="151"/>
    </row>
    <row r="70" spans="2:4" x14ac:dyDescent="0.2">
      <c r="B70" s="149"/>
      <c r="C70" s="150"/>
      <c r="D70" s="151"/>
    </row>
    <row r="71" spans="2:4" x14ac:dyDescent="0.2">
      <c r="B71" s="149"/>
      <c r="C71" s="150"/>
      <c r="D71" s="151"/>
    </row>
    <row r="72" spans="2:4" x14ac:dyDescent="0.2">
      <c r="B72" s="149"/>
      <c r="C72" s="150"/>
      <c r="D72" s="151"/>
    </row>
    <row r="73" spans="2:4" x14ac:dyDescent="0.2">
      <c r="B73" s="149"/>
      <c r="C73" s="150"/>
      <c r="D73" s="151"/>
    </row>
    <row r="74" spans="2:4" x14ac:dyDescent="0.2">
      <c r="B74" s="152"/>
      <c r="C74" s="153"/>
      <c r="D74" s="154"/>
    </row>
  </sheetData>
  <mergeCells count="38">
    <mergeCell ref="G59:I59"/>
    <mergeCell ref="F1:J1"/>
    <mergeCell ref="F47:I47"/>
    <mergeCell ref="F48:I48"/>
    <mergeCell ref="F49:I49"/>
    <mergeCell ref="F57:I57"/>
    <mergeCell ref="F58:I58"/>
    <mergeCell ref="F50:I50"/>
    <mergeCell ref="F51:I51"/>
    <mergeCell ref="F56:I56"/>
    <mergeCell ref="F52:I52"/>
    <mergeCell ref="F53:I53"/>
    <mergeCell ref="F54:I54"/>
    <mergeCell ref="F55:I55"/>
    <mergeCell ref="A3:A58"/>
    <mergeCell ref="B3:B33"/>
    <mergeCell ref="C3:C27"/>
    <mergeCell ref="C28:C33"/>
    <mergeCell ref="B34:B46"/>
    <mergeCell ref="C42:C46"/>
    <mergeCell ref="B47:B58"/>
    <mergeCell ref="C34:C41"/>
    <mergeCell ref="C47:C58"/>
    <mergeCell ref="D34:D41"/>
    <mergeCell ref="E34:E41"/>
    <mergeCell ref="E16:E27"/>
    <mergeCell ref="D16:D27"/>
    <mergeCell ref="E3:E15"/>
    <mergeCell ref="D28:D30"/>
    <mergeCell ref="E28:E30"/>
    <mergeCell ref="D31:D33"/>
    <mergeCell ref="E31:E33"/>
    <mergeCell ref="D3:D15"/>
    <mergeCell ref="D42:D46"/>
    <mergeCell ref="E42:E46"/>
    <mergeCell ref="D47:D58"/>
    <mergeCell ref="E47:E58"/>
    <mergeCell ref="B60:D74"/>
  </mergeCells>
  <pageMargins left="0.31496062992125984" right="0.31496062992125984" top="0.74803149606299213" bottom="0.74803149606299213" header="0.31496062992125984" footer="0.31496062992125984"/>
  <pageSetup paperSize="256" scale="9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8"/>
  <sheetViews>
    <sheetView workbookViewId="0">
      <selection activeCell="F18" sqref="F18"/>
    </sheetView>
  </sheetViews>
  <sheetFormatPr defaultColWidth="8.85546875" defaultRowHeight="12.75" x14ac:dyDescent="0.2"/>
  <cols>
    <col min="1" max="1" width="4" style="1" customWidth="1"/>
    <col min="2" max="2" width="18.42578125" style="1" customWidth="1"/>
    <col min="3" max="3" width="25" style="1" customWidth="1"/>
    <col min="4" max="4" width="14.42578125" style="1" customWidth="1"/>
    <col min="5" max="5" width="12.28515625" style="1" customWidth="1"/>
    <col min="6" max="6" width="64.28515625" style="2" customWidth="1"/>
    <col min="7" max="7" width="7.42578125" style="2" customWidth="1"/>
    <col min="8" max="8" width="6.28515625" style="2" customWidth="1"/>
    <col min="9" max="9" width="12" style="11" customWidth="1"/>
    <col min="10" max="16384" width="8.85546875" style="1"/>
  </cols>
  <sheetData>
    <row r="1" spans="1:10" ht="109.5" thickBot="1" x14ac:dyDescent="0.25">
      <c r="A1" s="107" t="s">
        <v>0</v>
      </c>
      <c r="B1" s="108" t="s">
        <v>1</v>
      </c>
      <c r="C1" s="108" t="s">
        <v>2</v>
      </c>
      <c r="D1" s="108" t="s">
        <v>3</v>
      </c>
      <c r="E1" s="108" t="s">
        <v>4</v>
      </c>
      <c r="F1" s="187" t="s">
        <v>98</v>
      </c>
      <c r="G1" s="187"/>
      <c r="H1" s="187"/>
      <c r="I1" s="188"/>
      <c r="J1" s="104"/>
    </row>
    <row r="2" spans="1:10" ht="39" thickBot="1" x14ac:dyDescent="0.25">
      <c r="A2" s="109">
        <v>1</v>
      </c>
      <c r="B2" s="110">
        <v>2</v>
      </c>
      <c r="C2" s="110">
        <v>3</v>
      </c>
      <c r="D2" s="110">
        <v>4</v>
      </c>
      <c r="E2" s="110">
        <v>5</v>
      </c>
      <c r="F2" s="111" t="s">
        <v>118</v>
      </c>
      <c r="G2" s="111" t="s">
        <v>26</v>
      </c>
      <c r="H2" s="111" t="s">
        <v>41</v>
      </c>
      <c r="I2" s="112" t="s">
        <v>25</v>
      </c>
    </row>
    <row r="3" spans="1:10" x14ac:dyDescent="0.2">
      <c r="A3" s="211" t="s">
        <v>12</v>
      </c>
      <c r="B3" s="220" t="s">
        <v>85</v>
      </c>
      <c r="C3" s="224" t="s">
        <v>110</v>
      </c>
      <c r="D3" s="160"/>
      <c r="E3" s="160" t="s">
        <v>107</v>
      </c>
      <c r="F3" s="105" t="s">
        <v>42</v>
      </c>
      <c r="G3" s="15">
        <v>0.78</v>
      </c>
      <c r="H3" s="106">
        <v>2</v>
      </c>
      <c r="I3" s="64">
        <f>IF(ISBLANK(G3),0,(35+20*G3)/H3)</f>
        <v>25.3</v>
      </c>
    </row>
    <row r="4" spans="1:10" ht="25.5" x14ac:dyDescent="0.2">
      <c r="A4" s="211"/>
      <c r="B4" s="220"/>
      <c r="C4" s="158"/>
      <c r="D4" s="140"/>
      <c r="E4" s="140"/>
      <c r="F4" s="47" t="s">
        <v>43</v>
      </c>
      <c r="G4" s="10">
        <v>0.2</v>
      </c>
      <c r="H4" s="42">
        <v>3</v>
      </c>
      <c r="I4" s="65">
        <f t="shared" ref="I4:I49" si="0">IF(ISBLANK(G4),0,(35+20*G4)/H4)</f>
        <v>13</v>
      </c>
    </row>
    <row r="5" spans="1:10" x14ac:dyDescent="0.2">
      <c r="A5" s="211"/>
      <c r="B5" s="220"/>
      <c r="C5" s="158"/>
      <c r="D5" s="140"/>
      <c r="E5" s="140"/>
      <c r="F5" s="48"/>
      <c r="G5" s="10"/>
      <c r="H5" s="42"/>
      <c r="I5" s="65">
        <f t="shared" si="0"/>
        <v>0</v>
      </c>
    </row>
    <row r="6" spans="1:10" x14ac:dyDescent="0.2">
      <c r="A6" s="211"/>
      <c r="B6" s="220"/>
      <c r="C6" s="158"/>
      <c r="D6" s="140"/>
      <c r="E6" s="140"/>
      <c r="F6" s="4"/>
      <c r="G6" s="10"/>
      <c r="H6" s="42"/>
      <c r="I6" s="65">
        <f t="shared" si="0"/>
        <v>0</v>
      </c>
    </row>
    <row r="7" spans="1:10" x14ac:dyDescent="0.2">
      <c r="A7" s="211"/>
      <c r="B7" s="220"/>
      <c r="C7" s="158"/>
      <c r="D7" s="140"/>
      <c r="E7" s="140"/>
      <c r="F7" s="4"/>
      <c r="G7" s="10"/>
      <c r="H7" s="42"/>
      <c r="I7" s="65">
        <f t="shared" si="0"/>
        <v>0</v>
      </c>
    </row>
    <row r="8" spans="1:10" x14ac:dyDescent="0.2">
      <c r="A8" s="211"/>
      <c r="B8" s="220"/>
      <c r="C8" s="158"/>
      <c r="D8" s="140"/>
      <c r="E8" s="140"/>
      <c r="F8" s="4"/>
      <c r="G8" s="10"/>
      <c r="H8" s="42"/>
      <c r="I8" s="65">
        <f t="shared" si="0"/>
        <v>0</v>
      </c>
    </row>
    <row r="9" spans="1:10" x14ac:dyDescent="0.2">
      <c r="A9" s="211"/>
      <c r="B9" s="220"/>
      <c r="C9" s="158"/>
      <c r="D9" s="140"/>
      <c r="E9" s="140"/>
      <c r="F9" s="4"/>
      <c r="G9" s="10"/>
      <c r="H9" s="42"/>
      <c r="I9" s="65">
        <f t="shared" si="0"/>
        <v>0</v>
      </c>
    </row>
    <row r="10" spans="1:10" x14ac:dyDescent="0.2">
      <c r="A10" s="211"/>
      <c r="B10" s="220"/>
      <c r="C10" s="158"/>
      <c r="D10" s="140"/>
      <c r="E10" s="140"/>
      <c r="F10" s="4"/>
      <c r="G10" s="10"/>
      <c r="H10" s="42"/>
      <c r="I10" s="65">
        <f t="shared" si="0"/>
        <v>0</v>
      </c>
    </row>
    <row r="11" spans="1:10" x14ac:dyDescent="0.2">
      <c r="A11" s="211"/>
      <c r="B11" s="220"/>
      <c r="C11" s="158"/>
      <c r="D11" s="140"/>
      <c r="E11" s="140"/>
      <c r="F11" s="4"/>
      <c r="G11" s="10"/>
      <c r="H11" s="42"/>
      <c r="I11" s="65">
        <f t="shared" si="0"/>
        <v>0</v>
      </c>
    </row>
    <row r="12" spans="1:10" x14ac:dyDescent="0.2">
      <c r="A12" s="211"/>
      <c r="B12" s="220"/>
      <c r="C12" s="158"/>
      <c r="D12" s="140"/>
      <c r="E12" s="140"/>
      <c r="F12" s="48"/>
      <c r="G12" s="10"/>
      <c r="H12" s="42"/>
      <c r="I12" s="65">
        <f t="shared" si="0"/>
        <v>0</v>
      </c>
    </row>
    <row r="13" spans="1:10" x14ac:dyDescent="0.2">
      <c r="A13" s="211"/>
      <c r="B13" s="220"/>
      <c r="C13" s="158"/>
      <c r="D13" s="140"/>
      <c r="E13" s="140"/>
      <c r="F13" s="4"/>
      <c r="G13" s="10"/>
      <c r="H13" s="42"/>
      <c r="I13" s="65">
        <f t="shared" si="0"/>
        <v>0</v>
      </c>
    </row>
    <row r="14" spans="1:10" x14ac:dyDescent="0.2">
      <c r="A14" s="211"/>
      <c r="B14" s="220"/>
      <c r="C14" s="158"/>
      <c r="D14" s="140"/>
      <c r="E14" s="140"/>
      <c r="F14" s="4"/>
      <c r="G14" s="10"/>
      <c r="H14" s="42"/>
      <c r="I14" s="65">
        <f t="shared" si="0"/>
        <v>0</v>
      </c>
    </row>
    <row r="15" spans="1:10" x14ac:dyDescent="0.2">
      <c r="A15" s="211"/>
      <c r="B15" s="220"/>
      <c r="C15" s="158"/>
      <c r="D15" s="140"/>
      <c r="E15" s="140"/>
      <c r="F15" s="4"/>
      <c r="G15" s="10"/>
      <c r="H15" s="42"/>
      <c r="I15" s="65">
        <f t="shared" si="0"/>
        <v>0</v>
      </c>
    </row>
    <row r="16" spans="1:10" x14ac:dyDescent="0.2">
      <c r="A16" s="211"/>
      <c r="B16" s="220"/>
      <c r="C16" s="158"/>
      <c r="D16" s="140"/>
      <c r="E16" s="140"/>
      <c r="F16" s="4"/>
      <c r="G16" s="10"/>
      <c r="H16" s="42"/>
      <c r="I16" s="65">
        <f t="shared" si="0"/>
        <v>0</v>
      </c>
    </row>
    <row r="17" spans="1:9" x14ac:dyDescent="0.2">
      <c r="A17" s="211"/>
      <c r="B17" s="220"/>
      <c r="C17" s="158"/>
      <c r="D17" s="140"/>
      <c r="E17" s="140"/>
      <c r="F17" s="4"/>
      <c r="G17" s="10"/>
      <c r="H17" s="42"/>
      <c r="I17" s="65">
        <f t="shared" si="0"/>
        <v>0</v>
      </c>
    </row>
    <row r="18" spans="1:9" x14ac:dyDescent="0.2">
      <c r="A18" s="211"/>
      <c r="B18" s="220"/>
      <c r="C18" s="158"/>
      <c r="D18" s="140"/>
      <c r="E18" s="140"/>
      <c r="F18" s="4"/>
      <c r="G18" s="10"/>
      <c r="H18" s="42"/>
      <c r="I18" s="65">
        <f t="shared" si="0"/>
        <v>0</v>
      </c>
    </row>
    <row r="19" spans="1:9" x14ac:dyDescent="0.2">
      <c r="A19" s="211"/>
      <c r="B19" s="220"/>
      <c r="C19" s="158"/>
      <c r="D19" s="140"/>
      <c r="E19" s="140"/>
      <c r="F19" s="4"/>
      <c r="G19" s="10"/>
      <c r="H19" s="42"/>
      <c r="I19" s="65">
        <f t="shared" si="0"/>
        <v>0</v>
      </c>
    </row>
    <row r="20" spans="1:9" x14ac:dyDescent="0.2">
      <c r="A20" s="211"/>
      <c r="B20" s="220"/>
      <c r="C20" s="158"/>
      <c r="D20" s="140"/>
      <c r="E20" s="140"/>
      <c r="F20" s="4"/>
      <c r="G20" s="10"/>
      <c r="H20" s="42"/>
      <c r="I20" s="65">
        <f t="shared" si="0"/>
        <v>0</v>
      </c>
    </row>
    <row r="21" spans="1:9" x14ac:dyDescent="0.2">
      <c r="A21" s="211"/>
      <c r="B21" s="220"/>
      <c r="C21" s="158"/>
      <c r="D21" s="140"/>
      <c r="E21" s="140"/>
      <c r="F21" s="4"/>
      <c r="G21" s="10"/>
      <c r="H21" s="42"/>
      <c r="I21" s="65">
        <f t="shared" si="0"/>
        <v>0</v>
      </c>
    </row>
    <row r="22" spans="1:9" x14ac:dyDescent="0.2">
      <c r="A22" s="211"/>
      <c r="B22" s="220"/>
      <c r="C22" s="158"/>
      <c r="D22" s="140"/>
      <c r="E22" s="140"/>
      <c r="F22" s="4"/>
      <c r="G22" s="10"/>
      <c r="H22" s="42"/>
      <c r="I22" s="65">
        <f t="shared" si="0"/>
        <v>0</v>
      </c>
    </row>
    <row r="23" spans="1:9" x14ac:dyDescent="0.2">
      <c r="A23" s="211"/>
      <c r="B23" s="220"/>
      <c r="C23" s="158"/>
      <c r="D23" s="140"/>
      <c r="E23" s="140"/>
      <c r="F23" s="4"/>
      <c r="G23" s="10"/>
      <c r="H23" s="42"/>
      <c r="I23" s="65">
        <f t="shared" si="0"/>
        <v>0</v>
      </c>
    </row>
    <row r="24" spans="1:9" x14ac:dyDescent="0.2">
      <c r="A24" s="211"/>
      <c r="B24" s="220"/>
      <c r="C24" s="158"/>
      <c r="D24" s="140"/>
      <c r="E24" s="140"/>
      <c r="F24" s="4"/>
      <c r="G24" s="10"/>
      <c r="H24" s="42"/>
      <c r="I24" s="65">
        <f t="shared" si="0"/>
        <v>0</v>
      </c>
    </row>
    <row r="25" spans="1:9" x14ac:dyDescent="0.2">
      <c r="A25" s="211"/>
      <c r="B25" s="220"/>
      <c r="C25" s="158"/>
      <c r="D25" s="140"/>
      <c r="E25" s="140"/>
      <c r="F25" s="4"/>
      <c r="G25" s="10"/>
      <c r="H25" s="42"/>
      <c r="I25" s="65">
        <f t="shared" si="0"/>
        <v>0</v>
      </c>
    </row>
    <row r="26" spans="1:9" x14ac:dyDescent="0.2">
      <c r="A26" s="211"/>
      <c r="B26" s="220"/>
      <c r="C26" s="158"/>
      <c r="D26" s="140"/>
      <c r="E26" s="140"/>
      <c r="F26" s="4"/>
      <c r="G26" s="10"/>
      <c r="H26" s="42"/>
      <c r="I26" s="65">
        <f t="shared" si="0"/>
        <v>0</v>
      </c>
    </row>
    <row r="27" spans="1:9" x14ac:dyDescent="0.2">
      <c r="A27" s="211"/>
      <c r="B27" s="220"/>
      <c r="C27" s="158"/>
      <c r="D27" s="140"/>
      <c r="E27" s="140"/>
      <c r="F27" s="4"/>
      <c r="G27" s="10"/>
      <c r="H27" s="42"/>
      <c r="I27" s="65">
        <f t="shared" si="0"/>
        <v>0</v>
      </c>
    </row>
    <row r="28" spans="1:9" x14ac:dyDescent="0.2">
      <c r="A28" s="211"/>
      <c r="B28" s="220"/>
      <c r="C28" s="158"/>
      <c r="D28" s="140"/>
      <c r="E28" s="140"/>
      <c r="F28" s="4"/>
      <c r="G28" s="10"/>
      <c r="H28" s="42"/>
      <c r="I28" s="65">
        <f t="shared" si="0"/>
        <v>0</v>
      </c>
    </row>
    <row r="29" spans="1:9" x14ac:dyDescent="0.2">
      <c r="A29" s="211"/>
      <c r="B29" s="220"/>
      <c r="C29" s="158"/>
      <c r="D29" s="140"/>
      <c r="E29" s="140"/>
      <c r="F29" s="4"/>
      <c r="G29" s="10"/>
      <c r="H29" s="42"/>
      <c r="I29" s="65">
        <f t="shared" si="0"/>
        <v>0</v>
      </c>
    </row>
    <row r="30" spans="1:9" x14ac:dyDescent="0.2">
      <c r="A30" s="211"/>
      <c r="B30" s="220"/>
      <c r="C30" s="158"/>
      <c r="D30" s="140"/>
      <c r="E30" s="140"/>
      <c r="F30" s="4"/>
      <c r="G30" s="10"/>
      <c r="H30" s="42"/>
      <c r="I30" s="65">
        <f t="shared" si="0"/>
        <v>0</v>
      </c>
    </row>
    <row r="31" spans="1:9" x14ac:dyDescent="0.2">
      <c r="A31" s="211"/>
      <c r="B31" s="220"/>
      <c r="C31" s="158"/>
      <c r="D31" s="140"/>
      <c r="E31" s="140"/>
      <c r="F31" s="4"/>
      <c r="G31" s="10"/>
      <c r="H31" s="42"/>
      <c r="I31" s="65">
        <f t="shared" si="0"/>
        <v>0</v>
      </c>
    </row>
    <row r="32" spans="1:9" x14ac:dyDescent="0.2">
      <c r="A32" s="211"/>
      <c r="B32" s="220"/>
      <c r="C32" s="158"/>
      <c r="D32" s="140"/>
      <c r="E32" s="140"/>
      <c r="F32" s="4"/>
      <c r="G32" s="10"/>
      <c r="H32" s="42"/>
      <c r="I32" s="65">
        <f t="shared" si="0"/>
        <v>0</v>
      </c>
    </row>
    <row r="33" spans="1:9" x14ac:dyDescent="0.2">
      <c r="A33" s="211"/>
      <c r="B33" s="220"/>
      <c r="C33" s="158"/>
      <c r="D33" s="140"/>
      <c r="E33" s="140"/>
      <c r="F33" s="4"/>
      <c r="G33" s="10"/>
      <c r="H33" s="42"/>
      <c r="I33" s="65">
        <f t="shared" si="0"/>
        <v>0</v>
      </c>
    </row>
    <row r="34" spans="1:9" x14ac:dyDescent="0.2">
      <c r="A34" s="211"/>
      <c r="B34" s="220"/>
      <c r="C34" s="158"/>
      <c r="D34" s="140"/>
      <c r="E34" s="140"/>
      <c r="F34" s="4"/>
      <c r="G34" s="10"/>
      <c r="H34" s="42"/>
      <c r="I34" s="65">
        <f t="shared" si="0"/>
        <v>0</v>
      </c>
    </row>
    <row r="35" spans="1:9" x14ac:dyDescent="0.2">
      <c r="A35" s="211"/>
      <c r="B35" s="220"/>
      <c r="C35" s="158"/>
      <c r="D35" s="140"/>
      <c r="E35" s="140"/>
      <c r="F35" s="4"/>
      <c r="G35" s="10"/>
      <c r="H35" s="42"/>
      <c r="I35" s="65">
        <f t="shared" si="0"/>
        <v>0</v>
      </c>
    </row>
    <row r="36" spans="1:9" x14ac:dyDescent="0.2">
      <c r="A36" s="211"/>
      <c r="B36" s="220"/>
      <c r="C36" s="158"/>
      <c r="D36" s="140"/>
      <c r="E36" s="140"/>
      <c r="F36" s="4"/>
      <c r="G36" s="10"/>
      <c r="H36" s="42"/>
      <c r="I36" s="65">
        <f t="shared" si="0"/>
        <v>0</v>
      </c>
    </row>
    <row r="37" spans="1:9" x14ac:dyDescent="0.2">
      <c r="A37" s="211"/>
      <c r="B37" s="220"/>
      <c r="C37" s="158"/>
      <c r="D37" s="140"/>
      <c r="E37" s="140"/>
      <c r="F37" s="4"/>
      <c r="G37" s="10"/>
      <c r="H37" s="42"/>
      <c r="I37" s="65">
        <f t="shared" si="0"/>
        <v>0</v>
      </c>
    </row>
    <row r="38" spans="1:9" x14ac:dyDescent="0.2">
      <c r="A38" s="211"/>
      <c r="B38" s="220"/>
      <c r="C38" s="158"/>
      <c r="D38" s="140"/>
      <c r="E38" s="140"/>
      <c r="F38" s="4"/>
      <c r="G38" s="10"/>
      <c r="H38" s="42"/>
      <c r="I38" s="65">
        <f t="shared" si="0"/>
        <v>0</v>
      </c>
    </row>
    <row r="39" spans="1:9" x14ac:dyDescent="0.2">
      <c r="A39" s="211"/>
      <c r="B39" s="220"/>
      <c r="C39" s="158"/>
      <c r="D39" s="140"/>
      <c r="E39" s="140"/>
      <c r="F39" s="4"/>
      <c r="G39" s="10"/>
      <c r="H39" s="42"/>
      <c r="I39" s="65">
        <f t="shared" si="0"/>
        <v>0</v>
      </c>
    </row>
    <row r="40" spans="1:9" x14ac:dyDescent="0.2">
      <c r="A40" s="211"/>
      <c r="B40" s="220"/>
      <c r="C40" s="158"/>
      <c r="D40" s="140"/>
      <c r="E40" s="140"/>
      <c r="F40" s="4"/>
      <c r="G40" s="10"/>
      <c r="H40" s="42"/>
      <c r="I40" s="65">
        <f t="shared" si="0"/>
        <v>0</v>
      </c>
    </row>
    <row r="41" spans="1:9" x14ac:dyDescent="0.2">
      <c r="A41" s="211"/>
      <c r="B41" s="220"/>
      <c r="C41" s="158"/>
      <c r="D41" s="140"/>
      <c r="E41" s="140"/>
      <c r="F41" s="4"/>
      <c r="G41" s="10"/>
      <c r="H41" s="42"/>
      <c r="I41" s="65">
        <f t="shared" si="0"/>
        <v>0</v>
      </c>
    </row>
    <row r="42" spans="1:9" x14ac:dyDescent="0.2">
      <c r="A42" s="211"/>
      <c r="B42" s="220"/>
      <c r="C42" s="158"/>
      <c r="D42" s="140"/>
      <c r="E42" s="140"/>
      <c r="F42" s="4"/>
      <c r="G42" s="10"/>
      <c r="H42" s="42"/>
      <c r="I42" s="65">
        <f t="shared" si="0"/>
        <v>0</v>
      </c>
    </row>
    <row r="43" spans="1:9" x14ac:dyDescent="0.2">
      <c r="A43" s="211"/>
      <c r="B43" s="220"/>
      <c r="C43" s="158"/>
      <c r="D43" s="140"/>
      <c r="E43" s="140"/>
      <c r="F43" s="4"/>
      <c r="G43" s="10"/>
      <c r="H43" s="42"/>
      <c r="I43" s="65">
        <f t="shared" si="0"/>
        <v>0</v>
      </c>
    </row>
    <row r="44" spans="1:9" x14ac:dyDescent="0.2">
      <c r="A44" s="211"/>
      <c r="B44" s="220"/>
      <c r="C44" s="158"/>
      <c r="D44" s="140"/>
      <c r="E44" s="140"/>
      <c r="F44" s="4"/>
      <c r="G44" s="10"/>
      <c r="H44" s="42"/>
      <c r="I44" s="65">
        <f t="shared" si="0"/>
        <v>0</v>
      </c>
    </row>
    <row r="45" spans="1:9" x14ac:dyDescent="0.2">
      <c r="A45" s="211"/>
      <c r="B45" s="220"/>
      <c r="C45" s="158"/>
      <c r="D45" s="140"/>
      <c r="E45" s="140"/>
      <c r="F45" s="4"/>
      <c r="G45" s="10"/>
      <c r="H45" s="42"/>
      <c r="I45" s="65">
        <f t="shared" si="0"/>
        <v>0</v>
      </c>
    </row>
    <row r="46" spans="1:9" x14ac:dyDescent="0.2">
      <c r="A46" s="211"/>
      <c r="B46" s="220"/>
      <c r="C46" s="158"/>
      <c r="D46" s="140"/>
      <c r="E46" s="140"/>
      <c r="F46" s="4"/>
      <c r="G46" s="10"/>
      <c r="H46" s="42"/>
      <c r="I46" s="65">
        <f t="shared" si="0"/>
        <v>0</v>
      </c>
    </row>
    <row r="47" spans="1:9" x14ac:dyDescent="0.2">
      <c r="A47" s="211"/>
      <c r="B47" s="220"/>
      <c r="C47" s="158"/>
      <c r="D47" s="140"/>
      <c r="E47" s="140"/>
      <c r="F47" s="4"/>
      <c r="G47" s="10"/>
      <c r="H47" s="42"/>
      <c r="I47" s="65">
        <f t="shared" si="0"/>
        <v>0</v>
      </c>
    </row>
    <row r="48" spans="1:9" x14ac:dyDescent="0.2">
      <c r="A48" s="211"/>
      <c r="B48" s="220"/>
      <c r="C48" s="158"/>
      <c r="D48" s="140"/>
      <c r="E48" s="140"/>
      <c r="F48" s="4"/>
      <c r="G48" s="10"/>
      <c r="H48" s="42"/>
      <c r="I48" s="65">
        <f t="shared" si="0"/>
        <v>0</v>
      </c>
    </row>
    <row r="49" spans="1:9" ht="13.5" thickBot="1" x14ac:dyDescent="0.25">
      <c r="A49" s="211"/>
      <c r="B49" s="220"/>
      <c r="C49" s="161"/>
      <c r="D49" s="162"/>
      <c r="E49" s="162"/>
      <c r="F49" s="49"/>
      <c r="G49" s="50"/>
      <c r="H49" s="51"/>
      <c r="I49" s="71">
        <f t="shared" si="0"/>
        <v>0</v>
      </c>
    </row>
    <row r="50" spans="1:9" x14ac:dyDescent="0.2">
      <c r="A50" s="211"/>
      <c r="B50" s="221" t="s">
        <v>108</v>
      </c>
      <c r="C50" s="157" t="s">
        <v>117</v>
      </c>
      <c r="D50" s="155"/>
      <c r="E50" s="155" t="s">
        <v>44</v>
      </c>
      <c r="F50" s="17" t="s">
        <v>42</v>
      </c>
      <c r="G50" s="16" t="s">
        <v>106</v>
      </c>
      <c r="H50" s="43">
        <v>2</v>
      </c>
      <c r="I50" s="67">
        <f>IF(ISBLANK(H50),0,15/H50)</f>
        <v>7.5</v>
      </c>
    </row>
    <row r="51" spans="1:9" ht="25.5" x14ac:dyDescent="0.2">
      <c r="A51" s="211"/>
      <c r="B51" s="222"/>
      <c r="C51" s="158"/>
      <c r="D51" s="144"/>
      <c r="E51" s="144"/>
      <c r="F51" s="47" t="s">
        <v>43</v>
      </c>
      <c r="G51" s="10" t="s">
        <v>106</v>
      </c>
      <c r="H51" s="44">
        <v>3</v>
      </c>
      <c r="I51" s="65">
        <f>IF(ISBLANK(H51),0,15/H51)</f>
        <v>5</v>
      </c>
    </row>
    <row r="52" spans="1:9" x14ac:dyDescent="0.2">
      <c r="A52" s="211"/>
      <c r="B52" s="222"/>
      <c r="C52" s="158"/>
      <c r="D52" s="144"/>
      <c r="E52" s="144"/>
      <c r="F52" s="47"/>
      <c r="G52" s="10" t="s">
        <v>106</v>
      </c>
      <c r="H52" s="44"/>
      <c r="I52" s="65">
        <f t="shared" ref="I52:I60" si="1">IF(ISBLANK(H52),0,15/H52)</f>
        <v>0</v>
      </c>
    </row>
    <row r="53" spans="1:9" x14ac:dyDescent="0.2">
      <c r="A53" s="211"/>
      <c r="B53" s="222"/>
      <c r="C53" s="158"/>
      <c r="D53" s="144"/>
      <c r="E53" s="144"/>
      <c r="F53" s="47"/>
      <c r="G53" s="10" t="s">
        <v>106</v>
      </c>
      <c r="H53" s="44"/>
      <c r="I53" s="65">
        <f t="shared" si="1"/>
        <v>0</v>
      </c>
    </row>
    <row r="54" spans="1:9" x14ac:dyDescent="0.2">
      <c r="A54" s="211"/>
      <c r="B54" s="222"/>
      <c r="C54" s="158"/>
      <c r="D54" s="144"/>
      <c r="E54" s="144"/>
      <c r="F54" s="47"/>
      <c r="G54" s="10" t="s">
        <v>106</v>
      </c>
      <c r="H54" s="44"/>
      <c r="I54" s="65">
        <f t="shared" si="1"/>
        <v>0</v>
      </c>
    </row>
    <row r="55" spans="1:9" x14ac:dyDescent="0.2">
      <c r="A55" s="211"/>
      <c r="B55" s="222"/>
      <c r="C55" s="158"/>
      <c r="D55" s="144"/>
      <c r="E55" s="144"/>
      <c r="F55" s="47"/>
      <c r="G55" s="10" t="s">
        <v>106</v>
      </c>
      <c r="H55" s="44"/>
      <c r="I55" s="65">
        <f t="shared" si="1"/>
        <v>0</v>
      </c>
    </row>
    <row r="56" spans="1:9" x14ac:dyDescent="0.2">
      <c r="A56" s="211"/>
      <c r="B56" s="222"/>
      <c r="C56" s="158"/>
      <c r="D56" s="144"/>
      <c r="E56" s="144"/>
      <c r="F56" s="47"/>
      <c r="G56" s="10" t="s">
        <v>106</v>
      </c>
      <c r="H56" s="44"/>
      <c r="I56" s="65">
        <f t="shared" si="1"/>
        <v>0</v>
      </c>
    </row>
    <row r="57" spans="1:9" x14ac:dyDescent="0.2">
      <c r="A57" s="211"/>
      <c r="B57" s="222"/>
      <c r="C57" s="158"/>
      <c r="D57" s="144"/>
      <c r="E57" s="144"/>
      <c r="F57" s="47"/>
      <c r="G57" s="10" t="s">
        <v>106</v>
      </c>
      <c r="H57" s="44"/>
      <c r="I57" s="65">
        <f t="shared" si="1"/>
        <v>0</v>
      </c>
    </row>
    <row r="58" spans="1:9" x14ac:dyDescent="0.2">
      <c r="A58" s="211"/>
      <c r="B58" s="222"/>
      <c r="C58" s="158"/>
      <c r="D58" s="144"/>
      <c r="E58" s="144"/>
      <c r="F58" s="47"/>
      <c r="G58" s="10" t="s">
        <v>106</v>
      </c>
      <c r="H58" s="44"/>
      <c r="I58" s="65">
        <f t="shared" si="1"/>
        <v>0</v>
      </c>
    </row>
    <row r="59" spans="1:9" x14ac:dyDescent="0.2">
      <c r="A59" s="211"/>
      <c r="B59" s="222"/>
      <c r="C59" s="158"/>
      <c r="D59" s="144"/>
      <c r="E59" s="144"/>
      <c r="F59" s="47"/>
      <c r="G59" s="10" t="s">
        <v>106</v>
      </c>
      <c r="H59" s="44"/>
      <c r="I59" s="65">
        <f t="shared" si="1"/>
        <v>0</v>
      </c>
    </row>
    <row r="60" spans="1:9" ht="13.5" thickBot="1" x14ac:dyDescent="0.25">
      <c r="A60" s="211"/>
      <c r="B60" s="223"/>
      <c r="C60" s="161"/>
      <c r="D60" s="156"/>
      <c r="E60" s="156"/>
      <c r="F60" s="76"/>
      <c r="G60" s="35" t="s">
        <v>106</v>
      </c>
      <c r="H60" s="77"/>
      <c r="I60" s="71">
        <f t="shared" si="1"/>
        <v>0</v>
      </c>
    </row>
    <row r="61" spans="1:9" x14ac:dyDescent="0.2">
      <c r="A61" s="211"/>
      <c r="B61" s="180" t="s">
        <v>13</v>
      </c>
      <c r="C61" s="157" t="s">
        <v>14</v>
      </c>
      <c r="D61" s="197"/>
      <c r="E61" s="139" t="s">
        <v>15</v>
      </c>
      <c r="F61" s="18" t="s">
        <v>45</v>
      </c>
      <c r="G61" s="16" t="s">
        <v>106</v>
      </c>
      <c r="H61" s="43">
        <v>3</v>
      </c>
      <c r="I61" s="67">
        <f>IF(ISBLANK(H61),0,40/H61)</f>
        <v>13.333333333333334</v>
      </c>
    </row>
    <row r="62" spans="1:9" x14ac:dyDescent="0.2">
      <c r="A62" s="211"/>
      <c r="B62" s="229"/>
      <c r="C62" s="158"/>
      <c r="D62" s="198"/>
      <c r="E62" s="140"/>
      <c r="F62" s="37"/>
      <c r="G62" s="10"/>
      <c r="H62" s="42"/>
      <c r="I62" s="65">
        <f t="shared" ref="I62:I65" si="2">IF(ISBLANK(H62),0,40/H62)</f>
        <v>0</v>
      </c>
    </row>
    <row r="63" spans="1:9" x14ac:dyDescent="0.2">
      <c r="A63" s="211"/>
      <c r="B63" s="229"/>
      <c r="C63" s="158"/>
      <c r="D63" s="198"/>
      <c r="E63" s="140"/>
      <c r="F63" s="37"/>
      <c r="G63" s="10"/>
      <c r="H63" s="42"/>
      <c r="I63" s="65">
        <f t="shared" si="2"/>
        <v>0</v>
      </c>
    </row>
    <row r="64" spans="1:9" x14ac:dyDescent="0.2">
      <c r="A64" s="212"/>
      <c r="B64" s="181"/>
      <c r="C64" s="158"/>
      <c r="D64" s="198"/>
      <c r="E64" s="140"/>
      <c r="F64" s="37"/>
      <c r="G64" s="10"/>
      <c r="H64" s="42"/>
      <c r="I64" s="65">
        <f t="shared" si="2"/>
        <v>0</v>
      </c>
    </row>
    <row r="65" spans="1:9" ht="13.5" thickBot="1" x14ac:dyDescent="0.25">
      <c r="A65" s="212"/>
      <c r="B65" s="181"/>
      <c r="C65" s="161"/>
      <c r="D65" s="199"/>
      <c r="E65" s="162"/>
      <c r="F65" s="52"/>
      <c r="G65" s="35" t="s">
        <v>106</v>
      </c>
      <c r="H65" s="45"/>
      <c r="I65" s="71">
        <f t="shared" si="2"/>
        <v>0</v>
      </c>
    </row>
    <row r="66" spans="1:9" ht="15.75" customHeight="1" x14ac:dyDescent="0.2">
      <c r="A66" s="212"/>
      <c r="B66" s="181"/>
      <c r="C66" s="157" t="s">
        <v>16</v>
      </c>
      <c r="D66" s="197"/>
      <c r="E66" s="214" t="s">
        <v>17</v>
      </c>
      <c r="F66" s="18" t="s">
        <v>46</v>
      </c>
      <c r="G66" s="16" t="s">
        <v>106</v>
      </c>
      <c r="H66" s="43">
        <v>2</v>
      </c>
      <c r="I66" s="67">
        <f>IF(ISBLANK(H66),0,30/H66)</f>
        <v>15</v>
      </c>
    </row>
    <row r="67" spans="1:9" x14ac:dyDescent="0.2">
      <c r="A67" s="212"/>
      <c r="B67" s="181"/>
      <c r="C67" s="158"/>
      <c r="D67" s="198"/>
      <c r="E67" s="215"/>
      <c r="F67" s="37"/>
      <c r="G67" s="10"/>
      <c r="H67" s="42"/>
      <c r="I67" s="65">
        <f>IF(ISBLANK(H67),0,30/H67)</f>
        <v>0</v>
      </c>
    </row>
    <row r="68" spans="1:9" x14ac:dyDescent="0.2">
      <c r="A68" s="212"/>
      <c r="B68" s="181"/>
      <c r="C68" s="158"/>
      <c r="D68" s="198"/>
      <c r="E68" s="215"/>
      <c r="F68" s="37"/>
      <c r="G68" s="10" t="s">
        <v>106</v>
      </c>
      <c r="H68" s="42"/>
      <c r="I68" s="65">
        <f t="shared" ref="I68:I72" si="3">IF(ISBLANK(H68),0,30/H68)</f>
        <v>0</v>
      </c>
    </row>
    <row r="69" spans="1:9" x14ac:dyDescent="0.2">
      <c r="A69" s="212"/>
      <c r="B69" s="181"/>
      <c r="C69" s="158"/>
      <c r="D69" s="198"/>
      <c r="E69" s="215"/>
      <c r="F69" s="37"/>
      <c r="G69" s="10" t="s">
        <v>106</v>
      </c>
      <c r="H69" s="42"/>
      <c r="I69" s="65">
        <f t="shared" si="3"/>
        <v>0</v>
      </c>
    </row>
    <row r="70" spans="1:9" x14ac:dyDescent="0.2">
      <c r="A70" s="212"/>
      <c r="B70" s="181"/>
      <c r="C70" s="158"/>
      <c r="D70" s="198"/>
      <c r="E70" s="215"/>
      <c r="F70" s="37"/>
      <c r="G70" s="10" t="s">
        <v>106</v>
      </c>
      <c r="H70" s="42"/>
      <c r="I70" s="65">
        <f t="shared" si="3"/>
        <v>0</v>
      </c>
    </row>
    <row r="71" spans="1:9" x14ac:dyDescent="0.2">
      <c r="A71" s="212"/>
      <c r="B71" s="181"/>
      <c r="C71" s="158"/>
      <c r="D71" s="198"/>
      <c r="E71" s="215"/>
      <c r="F71" s="37"/>
      <c r="G71" s="10" t="s">
        <v>106</v>
      </c>
      <c r="H71" s="42"/>
      <c r="I71" s="65">
        <f t="shared" si="3"/>
        <v>0</v>
      </c>
    </row>
    <row r="72" spans="1:9" ht="13.5" thickBot="1" x14ac:dyDescent="0.25">
      <c r="A72" s="212"/>
      <c r="B72" s="182"/>
      <c r="C72" s="159"/>
      <c r="D72" s="200"/>
      <c r="E72" s="216"/>
      <c r="F72" s="6"/>
      <c r="G72" s="14" t="s">
        <v>106</v>
      </c>
      <c r="H72" s="46"/>
      <c r="I72" s="66">
        <f t="shared" si="3"/>
        <v>0</v>
      </c>
    </row>
    <row r="73" spans="1:9" ht="26.25" thickBot="1" x14ac:dyDescent="0.25">
      <c r="A73" s="212"/>
      <c r="B73" s="217"/>
      <c r="C73" s="218"/>
      <c r="D73" s="219"/>
      <c r="E73" s="219"/>
      <c r="F73" s="201" t="s">
        <v>119</v>
      </c>
      <c r="G73" s="202"/>
      <c r="H73" s="78" t="s">
        <v>47</v>
      </c>
      <c r="I73" s="75" t="s">
        <v>25</v>
      </c>
    </row>
    <row r="74" spans="1:9" ht="15" customHeight="1" x14ac:dyDescent="0.2">
      <c r="A74" s="212"/>
      <c r="B74" s="221" t="s">
        <v>109</v>
      </c>
      <c r="C74" s="225" t="s">
        <v>101</v>
      </c>
      <c r="D74" s="157" t="s">
        <v>18</v>
      </c>
      <c r="E74" s="139" t="s">
        <v>102</v>
      </c>
      <c r="F74" s="205" t="s">
        <v>48</v>
      </c>
      <c r="G74" s="205"/>
      <c r="H74" s="43">
        <v>2</v>
      </c>
      <c r="I74" s="81">
        <f>IF(ISBLANK(H74),0,20*H74)</f>
        <v>40</v>
      </c>
    </row>
    <row r="75" spans="1:9" ht="15" customHeight="1" x14ac:dyDescent="0.2">
      <c r="A75" s="212"/>
      <c r="B75" s="222"/>
      <c r="C75" s="225"/>
      <c r="D75" s="158"/>
      <c r="E75" s="140"/>
      <c r="F75" s="79"/>
      <c r="G75" s="79"/>
      <c r="H75" s="42"/>
      <c r="I75" s="73">
        <f t="shared" ref="I75:I78" si="4">IF(ISBLANK(H75),0,20*H75)</f>
        <v>0</v>
      </c>
    </row>
    <row r="76" spans="1:9" x14ac:dyDescent="0.2">
      <c r="A76" s="212"/>
      <c r="B76" s="222"/>
      <c r="C76" s="225"/>
      <c r="D76" s="158"/>
      <c r="E76" s="140"/>
      <c r="F76" s="206"/>
      <c r="G76" s="206"/>
      <c r="H76" s="42"/>
      <c r="I76" s="73">
        <f t="shared" si="4"/>
        <v>0</v>
      </c>
    </row>
    <row r="77" spans="1:9" x14ac:dyDescent="0.2">
      <c r="A77" s="212"/>
      <c r="B77" s="222"/>
      <c r="C77" s="225"/>
      <c r="D77" s="158"/>
      <c r="E77" s="140"/>
      <c r="F77" s="206"/>
      <c r="G77" s="206"/>
      <c r="H77" s="42"/>
      <c r="I77" s="73">
        <f t="shared" si="4"/>
        <v>0</v>
      </c>
    </row>
    <row r="78" spans="1:9" ht="13.5" thickBot="1" x14ac:dyDescent="0.25">
      <c r="A78" s="212"/>
      <c r="B78" s="222"/>
      <c r="C78" s="225"/>
      <c r="D78" s="161"/>
      <c r="E78" s="162"/>
      <c r="F78" s="207"/>
      <c r="G78" s="207"/>
      <c r="H78" s="45"/>
      <c r="I78" s="82">
        <f t="shared" si="4"/>
        <v>0</v>
      </c>
    </row>
    <row r="79" spans="1:9" x14ac:dyDescent="0.2">
      <c r="A79" s="212"/>
      <c r="B79" s="222"/>
      <c r="C79" s="225"/>
      <c r="D79" s="157" t="s">
        <v>19</v>
      </c>
      <c r="E79" s="139" t="s">
        <v>103</v>
      </c>
      <c r="F79" s="205" t="s">
        <v>49</v>
      </c>
      <c r="G79" s="205"/>
      <c r="H79" s="43">
        <v>2</v>
      </c>
      <c r="I79" s="81">
        <f>IF(ISBLANK(H79),0,10*H79)</f>
        <v>20</v>
      </c>
    </row>
    <row r="80" spans="1:9" x14ac:dyDescent="0.2">
      <c r="A80" s="212"/>
      <c r="B80" s="222"/>
      <c r="C80" s="225"/>
      <c r="D80" s="158"/>
      <c r="E80" s="140"/>
      <c r="F80" s="206"/>
      <c r="G80" s="206"/>
      <c r="H80" s="42"/>
      <c r="I80" s="73">
        <f t="shared" ref="I80:I83" si="5">IF(ISBLANK(H80),0,10*H80)</f>
        <v>0</v>
      </c>
    </row>
    <row r="81" spans="1:10" x14ac:dyDescent="0.2">
      <c r="A81" s="212"/>
      <c r="B81" s="222"/>
      <c r="C81" s="225"/>
      <c r="D81" s="158"/>
      <c r="E81" s="140"/>
      <c r="F81" s="206"/>
      <c r="G81" s="206"/>
      <c r="H81" s="42"/>
      <c r="I81" s="73">
        <f t="shared" si="5"/>
        <v>0</v>
      </c>
    </row>
    <row r="82" spans="1:10" x14ac:dyDescent="0.2">
      <c r="A82" s="212"/>
      <c r="B82" s="222"/>
      <c r="C82" s="225"/>
      <c r="D82" s="158"/>
      <c r="E82" s="140"/>
      <c r="F82" s="206"/>
      <c r="G82" s="206"/>
      <c r="H82" s="42"/>
      <c r="I82" s="73">
        <f t="shared" si="5"/>
        <v>0</v>
      </c>
    </row>
    <row r="83" spans="1:10" ht="13.5" thickBot="1" x14ac:dyDescent="0.25">
      <c r="A83" s="212"/>
      <c r="B83" s="222"/>
      <c r="C83" s="226"/>
      <c r="D83" s="161"/>
      <c r="E83" s="162"/>
      <c r="F83" s="207"/>
      <c r="G83" s="207"/>
      <c r="H83" s="45"/>
      <c r="I83" s="82">
        <f t="shared" si="5"/>
        <v>0</v>
      </c>
    </row>
    <row r="84" spans="1:10" x14ac:dyDescent="0.2">
      <c r="A84" s="212"/>
      <c r="B84" s="222"/>
      <c r="C84" s="227" t="s">
        <v>20</v>
      </c>
      <c r="D84" s="157" t="s">
        <v>21</v>
      </c>
      <c r="E84" s="139" t="s">
        <v>104</v>
      </c>
      <c r="F84" s="210" t="s">
        <v>48</v>
      </c>
      <c r="G84" s="210"/>
      <c r="H84" s="43">
        <v>3</v>
      </c>
      <c r="I84" s="81">
        <f>IF(ISBLANK(H84),0,4*H84)</f>
        <v>12</v>
      </c>
    </row>
    <row r="85" spans="1:10" x14ac:dyDescent="0.2">
      <c r="A85" s="212"/>
      <c r="B85" s="222"/>
      <c r="C85" s="228"/>
      <c r="D85" s="158"/>
      <c r="E85" s="140"/>
      <c r="F85" s="195"/>
      <c r="G85" s="195"/>
      <c r="H85" s="42"/>
      <c r="I85" s="73">
        <f t="shared" ref="I85:I87" si="6">IF(ISBLANK(H85),0,4*H85)</f>
        <v>0</v>
      </c>
    </row>
    <row r="86" spans="1:10" x14ac:dyDescent="0.2">
      <c r="A86" s="212"/>
      <c r="B86" s="222"/>
      <c r="C86" s="228"/>
      <c r="D86" s="158"/>
      <c r="E86" s="140"/>
      <c r="F86" s="195"/>
      <c r="G86" s="195"/>
      <c r="H86" s="42"/>
      <c r="I86" s="73">
        <f t="shared" si="6"/>
        <v>0</v>
      </c>
    </row>
    <row r="87" spans="1:10" ht="13.5" thickBot="1" x14ac:dyDescent="0.25">
      <c r="A87" s="212"/>
      <c r="B87" s="222"/>
      <c r="C87" s="228"/>
      <c r="D87" s="161"/>
      <c r="E87" s="162"/>
      <c r="F87" s="196"/>
      <c r="G87" s="196"/>
      <c r="H87" s="45"/>
      <c r="I87" s="82">
        <f t="shared" si="6"/>
        <v>0</v>
      </c>
    </row>
    <row r="88" spans="1:10" x14ac:dyDescent="0.2">
      <c r="A88" s="212"/>
      <c r="B88" s="222"/>
      <c r="C88" s="228"/>
      <c r="D88" s="157" t="s">
        <v>22</v>
      </c>
      <c r="E88" s="139" t="s">
        <v>105</v>
      </c>
      <c r="F88" s="208" t="s">
        <v>50</v>
      </c>
      <c r="G88" s="208"/>
      <c r="H88" s="43">
        <v>1</v>
      </c>
      <c r="I88" s="81">
        <f>IF(ISBLANK(H88),0,2*H88)</f>
        <v>2</v>
      </c>
    </row>
    <row r="89" spans="1:10" x14ac:dyDescent="0.2">
      <c r="A89" s="212"/>
      <c r="B89" s="222"/>
      <c r="C89" s="228"/>
      <c r="D89" s="158"/>
      <c r="E89" s="140"/>
      <c r="F89" s="209"/>
      <c r="G89" s="209"/>
      <c r="H89" s="42"/>
      <c r="I89" s="73">
        <f t="shared" ref="I89:I91" si="7">IF(ISBLANK(H89),0,2*H89)</f>
        <v>0</v>
      </c>
    </row>
    <row r="90" spans="1:10" x14ac:dyDescent="0.2">
      <c r="A90" s="212"/>
      <c r="B90" s="222"/>
      <c r="C90" s="228"/>
      <c r="D90" s="158"/>
      <c r="E90" s="140"/>
      <c r="F90" s="209"/>
      <c r="G90" s="209"/>
      <c r="H90" s="42"/>
      <c r="I90" s="73">
        <f t="shared" si="7"/>
        <v>0</v>
      </c>
    </row>
    <row r="91" spans="1:10" ht="13.5" thickBot="1" x14ac:dyDescent="0.25">
      <c r="A91" s="213"/>
      <c r="B91" s="223"/>
      <c r="C91" s="223"/>
      <c r="D91" s="159"/>
      <c r="E91" s="141"/>
      <c r="F91" s="196"/>
      <c r="G91" s="196"/>
      <c r="H91" s="45"/>
      <c r="I91" s="82">
        <f t="shared" si="7"/>
        <v>0</v>
      </c>
    </row>
    <row r="92" spans="1:10" ht="18.75" thickBot="1" x14ac:dyDescent="0.25">
      <c r="F92" s="203" t="s">
        <v>120</v>
      </c>
      <c r="G92" s="204"/>
      <c r="H92" s="204"/>
      <c r="I92" s="83">
        <f>SUM(I3:I91)</f>
        <v>153.13333333333333</v>
      </c>
      <c r="J92" s="38"/>
    </row>
    <row r="93" spans="1:10" x14ac:dyDescent="0.2">
      <c r="F93" s="3"/>
      <c r="I93" s="21"/>
    </row>
    <row r="94" spans="1:10" ht="15.75" x14ac:dyDescent="0.25">
      <c r="F94" s="39" t="s">
        <v>38</v>
      </c>
      <c r="G94" s="40">
        <v>130</v>
      </c>
      <c r="H94" s="9"/>
    </row>
    <row r="95" spans="1:10" ht="15.75" x14ac:dyDescent="0.25">
      <c r="F95" s="39" t="s">
        <v>39</v>
      </c>
      <c r="G95" s="40">
        <v>260</v>
      </c>
      <c r="H95" s="9"/>
    </row>
    <row r="96" spans="1:10" ht="15.75" x14ac:dyDescent="0.25">
      <c r="F96" s="39" t="s">
        <v>99</v>
      </c>
      <c r="G96" s="41">
        <v>180</v>
      </c>
      <c r="H96" s="24"/>
    </row>
    <row r="97" spans="6:8" ht="15.75" x14ac:dyDescent="0.25">
      <c r="F97" s="39" t="s">
        <v>100</v>
      </c>
      <c r="G97" s="41">
        <v>360</v>
      </c>
      <c r="H97" s="24"/>
    </row>
    <row r="98" spans="6:8" x14ac:dyDescent="0.2">
      <c r="F98" s="5"/>
    </row>
  </sheetData>
  <mergeCells count="48">
    <mergeCell ref="C3:C49"/>
    <mergeCell ref="E3:E49"/>
    <mergeCell ref="B74:B91"/>
    <mergeCell ref="C74:C83"/>
    <mergeCell ref="D79:D83"/>
    <mergeCell ref="E79:E83"/>
    <mergeCell ref="C84:C91"/>
    <mergeCell ref="B61:B72"/>
    <mergeCell ref="A3:A91"/>
    <mergeCell ref="D84:D87"/>
    <mergeCell ref="E84:E87"/>
    <mergeCell ref="D3:D49"/>
    <mergeCell ref="D88:D91"/>
    <mergeCell ref="E88:E91"/>
    <mergeCell ref="D74:D78"/>
    <mergeCell ref="C50:C60"/>
    <mergeCell ref="C66:C72"/>
    <mergeCell ref="E66:E72"/>
    <mergeCell ref="B73:E73"/>
    <mergeCell ref="E74:E78"/>
    <mergeCell ref="B3:B49"/>
    <mergeCell ref="B50:B60"/>
    <mergeCell ref="C61:C65"/>
    <mergeCell ref="E61:E65"/>
    <mergeCell ref="F92:H92"/>
    <mergeCell ref="F74:G74"/>
    <mergeCell ref="F76:G76"/>
    <mergeCell ref="F77:G77"/>
    <mergeCell ref="F78:G78"/>
    <mergeCell ref="F79:G79"/>
    <mergeCell ref="F80:G80"/>
    <mergeCell ref="F81:G81"/>
    <mergeCell ref="F82:G82"/>
    <mergeCell ref="F88:G88"/>
    <mergeCell ref="F89:G89"/>
    <mergeCell ref="F90:G90"/>
    <mergeCell ref="F91:G91"/>
    <mergeCell ref="F83:G83"/>
    <mergeCell ref="F84:G84"/>
    <mergeCell ref="F85:G85"/>
    <mergeCell ref="F86:G86"/>
    <mergeCell ref="F87:G87"/>
    <mergeCell ref="F1:I1"/>
    <mergeCell ref="D61:D65"/>
    <mergeCell ref="D66:D72"/>
    <mergeCell ref="F73:G73"/>
    <mergeCell ref="D50:D60"/>
    <mergeCell ref="E50:E60"/>
  </mergeCells>
  <pageMargins left="0.70866141732283472" right="0.70866141732283472" top="0.74803149606299213" bottom="0.74803149606299213" header="0.31496062992125984" footer="0.31496062992125984"/>
  <pageSetup paperSize="256" scale="77" fitToHeight="0" orientation="landscape"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98"/>
  <sheetViews>
    <sheetView tabSelected="1" zoomScale="90" zoomScaleNormal="90" workbookViewId="0">
      <selection activeCell="I93" sqref="I93"/>
    </sheetView>
  </sheetViews>
  <sheetFormatPr defaultColWidth="9.140625" defaultRowHeight="12.75" x14ac:dyDescent="0.2"/>
  <cols>
    <col min="1" max="1" width="5.42578125" style="19" customWidth="1"/>
    <col min="2" max="2" width="18.85546875" style="8" customWidth="1"/>
    <col min="3" max="3" width="15.28515625" style="8" customWidth="1"/>
    <col min="4" max="4" width="18.7109375" style="8" customWidth="1"/>
    <col min="5" max="5" width="11.42578125" style="8" customWidth="1"/>
    <col min="6" max="6" width="54.42578125" style="8" customWidth="1"/>
    <col min="7" max="7" width="52.28515625" style="8" customWidth="1"/>
    <col min="8" max="8" width="9.140625" style="20"/>
    <col min="9" max="9" width="10.5703125" style="22" bestFit="1" customWidth="1"/>
    <col min="10" max="16384" width="9.140625" style="7"/>
  </cols>
  <sheetData>
    <row r="1" spans="1:9" ht="109.5" thickBot="1" x14ac:dyDescent="0.25">
      <c r="A1" s="107" t="s">
        <v>0</v>
      </c>
      <c r="B1" s="108" t="s">
        <v>1</v>
      </c>
      <c r="C1" s="108" t="s">
        <v>2</v>
      </c>
      <c r="D1" s="108" t="s">
        <v>3</v>
      </c>
      <c r="E1" s="108" t="s">
        <v>4</v>
      </c>
      <c r="F1" s="187" t="s">
        <v>98</v>
      </c>
      <c r="G1" s="187"/>
      <c r="H1" s="187"/>
      <c r="I1" s="188"/>
    </row>
    <row r="2" spans="1:9" ht="51.75" thickBot="1" x14ac:dyDescent="0.25">
      <c r="A2" s="123">
        <v>1</v>
      </c>
      <c r="B2" s="124">
        <v>2</v>
      </c>
      <c r="C2" s="124">
        <v>3</v>
      </c>
      <c r="D2" s="124">
        <v>4</v>
      </c>
      <c r="E2" s="124">
        <v>5</v>
      </c>
      <c r="F2" s="122" t="s">
        <v>52</v>
      </c>
      <c r="G2" s="122" t="s">
        <v>113</v>
      </c>
      <c r="H2" s="111" t="s">
        <v>51</v>
      </c>
      <c r="I2" s="112" t="s">
        <v>25</v>
      </c>
    </row>
    <row r="3" spans="1:9" s="8" customFormat="1" x14ac:dyDescent="0.2">
      <c r="A3" s="230" t="s">
        <v>123</v>
      </c>
      <c r="B3" s="233" t="s">
        <v>111</v>
      </c>
      <c r="C3" s="236"/>
      <c r="D3" s="258"/>
      <c r="E3" s="236" t="s">
        <v>112</v>
      </c>
      <c r="F3" s="91" t="s">
        <v>54</v>
      </c>
      <c r="G3" s="92" t="s">
        <v>53</v>
      </c>
      <c r="H3" s="93">
        <v>2</v>
      </c>
      <c r="I3" s="121">
        <f>IF(H3=0,0,10/H3)</f>
        <v>5</v>
      </c>
    </row>
    <row r="4" spans="1:9" s="8" customFormat="1" x14ac:dyDescent="0.2">
      <c r="A4" s="231"/>
      <c r="B4" s="234"/>
      <c r="C4" s="237"/>
      <c r="D4" s="247"/>
      <c r="E4" s="237"/>
      <c r="F4" s="90"/>
      <c r="G4" s="90"/>
      <c r="H4" s="85"/>
      <c r="I4" s="70">
        <f t="shared" ref="I4:I9" si="0">IF(H4=0,0,10/H4)</f>
        <v>0</v>
      </c>
    </row>
    <row r="5" spans="1:9" s="8" customFormat="1" x14ac:dyDescent="0.2">
      <c r="A5" s="231"/>
      <c r="B5" s="234"/>
      <c r="C5" s="237"/>
      <c r="D5" s="247"/>
      <c r="E5" s="237"/>
      <c r="F5" s="88"/>
      <c r="G5" s="90"/>
      <c r="H5" s="85"/>
      <c r="I5" s="70">
        <f t="shared" si="0"/>
        <v>0</v>
      </c>
    </row>
    <row r="6" spans="1:9" s="8" customFormat="1" x14ac:dyDescent="0.2">
      <c r="A6" s="231"/>
      <c r="B6" s="234"/>
      <c r="C6" s="237"/>
      <c r="D6" s="247"/>
      <c r="E6" s="237"/>
      <c r="F6" s="88"/>
      <c r="G6" s="90"/>
      <c r="H6" s="85"/>
      <c r="I6" s="70">
        <f t="shared" si="0"/>
        <v>0</v>
      </c>
    </row>
    <row r="7" spans="1:9" s="8" customFormat="1" x14ac:dyDescent="0.2">
      <c r="A7" s="231"/>
      <c r="B7" s="234"/>
      <c r="C7" s="237"/>
      <c r="D7" s="247"/>
      <c r="E7" s="237"/>
      <c r="F7" s="88"/>
      <c r="G7" s="90"/>
      <c r="H7" s="85"/>
      <c r="I7" s="70">
        <f t="shared" si="0"/>
        <v>0</v>
      </c>
    </row>
    <row r="8" spans="1:9" s="8" customFormat="1" x14ac:dyDescent="0.2">
      <c r="A8" s="231"/>
      <c r="B8" s="234"/>
      <c r="C8" s="237"/>
      <c r="D8" s="247"/>
      <c r="E8" s="237"/>
      <c r="F8" s="88"/>
      <c r="G8" s="90"/>
      <c r="H8" s="85"/>
      <c r="I8" s="70">
        <f t="shared" si="0"/>
        <v>0</v>
      </c>
    </row>
    <row r="9" spans="1:9" s="8" customFormat="1" ht="13.5" thickBot="1" x14ac:dyDescent="0.25">
      <c r="A9" s="231"/>
      <c r="B9" s="235"/>
      <c r="C9" s="238"/>
      <c r="D9" s="248"/>
      <c r="E9" s="238"/>
      <c r="F9" s="94"/>
      <c r="G9" s="95"/>
      <c r="H9" s="86"/>
      <c r="I9" s="72">
        <f t="shared" si="0"/>
        <v>0</v>
      </c>
    </row>
    <row r="10" spans="1:9" s="8" customFormat="1" x14ac:dyDescent="0.2">
      <c r="A10" s="231"/>
      <c r="B10" s="245" t="s">
        <v>124</v>
      </c>
      <c r="C10" s="246"/>
      <c r="D10" s="246"/>
      <c r="E10" s="253" t="s">
        <v>125</v>
      </c>
      <c r="F10" s="87" t="s">
        <v>54</v>
      </c>
      <c r="G10" s="89" t="s">
        <v>53</v>
      </c>
      <c r="H10" s="84">
        <v>2</v>
      </c>
      <c r="I10" s="69">
        <f>IF(H10=0,0,5/H10)</f>
        <v>2.5</v>
      </c>
    </row>
    <row r="11" spans="1:9" s="8" customFormat="1" x14ac:dyDescent="0.2">
      <c r="A11" s="231"/>
      <c r="B11" s="234"/>
      <c r="C11" s="247"/>
      <c r="D11" s="247"/>
      <c r="E11" s="237"/>
      <c r="F11" s="88"/>
      <c r="G11" s="90"/>
      <c r="H11" s="85"/>
      <c r="I11" s="70">
        <f t="shared" ref="I11:I16" si="1">IF(H11=0,0,5/H11)</f>
        <v>0</v>
      </c>
    </row>
    <row r="12" spans="1:9" s="8" customFormat="1" x14ac:dyDescent="0.2">
      <c r="A12" s="231"/>
      <c r="B12" s="234"/>
      <c r="C12" s="247"/>
      <c r="D12" s="247"/>
      <c r="E12" s="237"/>
      <c r="F12" s="88"/>
      <c r="G12" s="90"/>
      <c r="H12" s="85"/>
      <c r="I12" s="70">
        <f t="shared" si="1"/>
        <v>0</v>
      </c>
    </row>
    <row r="13" spans="1:9" s="8" customFormat="1" x14ac:dyDescent="0.2">
      <c r="A13" s="231"/>
      <c r="B13" s="234"/>
      <c r="C13" s="247"/>
      <c r="D13" s="247"/>
      <c r="E13" s="237"/>
      <c r="F13" s="88"/>
      <c r="G13" s="90"/>
      <c r="H13" s="85"/>
      <c r="I13" s="70">
        <f t="shared" si="1"/>
        <v>0</v>
      </c>
    </row>
    <row r="14" spans="1:9" s="8" customFormat="1" x14ac:dyDescent="0.2">
      <c r="A14" s="231"/>
      <c r="B14" s="234"/>
      <c r="C14" s="247"/>
      <c r="D14" s="247"/>
      <c r="E14" s="237"/>
      <c r="F14" s="88"/>
      <c r="G14" s="90"/>
      <c r="H14" s="85"/>
      <c r="I14" s="70">
        <f t="shared" si="1"/>
        <v>0</v>
      </c>
    </row>
    <row r="15" spans="1:9" s="8" customFormat="1" x14ac:dyDescent="0.2">
      <c r="A15" s="231"/>
      <c r="B15" s="234"/>
      <c r="C15" s="247"/>
      <c r="D15" s="247"/>
      <c r="E15" s="237"/>
      <c r="F15" s="88"/>
      <c r="G15" s="90"/>
      <c r="H15" s="85"/>
      <c r="I15" s="70">
        <f t="shared" si="1"/>
        <v>0</v>
      </c>
    </row>
    <row r="16" spans="1:9" s="8" customFormat="1" ht="13.5" thickBot="1" x14ac:dyDescent="0.25">
      <c r="A16" s="231"/>
      <c r="B16" s="235"/>
      <c r="C16" s="248"/>
      <c r="D16" s="248"/>
      <c r="E16" s="238"/>
      <c r="F16" s="94"/>
      <c r="G16" s="95"/>
      <c r="H16" s="86"/>
      <c r="I16" s="72">
        <f t="shared" si="1"/>
        <v>0</v>
      </c>
    </row>
    <row r="17" spans="1:9" s="8" customFormat="1" ht="13.5" thickBot="1" x14ac:dyDescent="0.25">
      <c r="A17" s="231"/>
      <c r="B17" s="245" t="s">
        <v>64</v>
      </c>
      <c r="C17" s="265" t="s">
        <v>11</v>
      </c>
      <c r="D17" s="290" t="s">
        <v>127</v>
      </c>
      <c r="E17" s="291"/>
      <c r="F17" s="291"/>
      <c r="G17" s="291"/>
      <c r="H17" s="291"/>
      <c r="I17" s="99" t="s">
        <v>25</v>
      </c>
    </row>
    <row r="18" spans="1:9" s="8" customFormat="1" ht="15" customHeight="1" x14ac:dyDescent="0.2">
      <c r="A18" s="231"/>
      <c r="B18" s="234"/>
      <c r="C18" s="266"/>
      <c r="D18" s="262" t="s">
        <v>65</v>
      </c>
      <c r="E18" s="246">
        <v>20</v>
      </c>
      <c r="F18" s="268" t="s">
        <v>55</v>
      </c>
      <c r="G18" s="268"/>
      <c r="H18" s="268"/>
      <c r="I18" s="98">
        <f>IF(F18=0,0,20)</f>
        <v>20</v>
      </c>
    </row>
    <row r="19" spans="1:9" s="8" customFormat="1" x14ac:dyDescent="0.2">
      <c r="A19" s="231"/>
      <c r="B19" s="234"/>
      <c r="C19" s="266"/>
      <c r="D19" s="263"/>
      <c r="E19" s="247"/>
      <c r="F19" s="269"/>
      <c r="G19" s="269"/>
      <c r="H19" s="269"/>
      <c r="I19" s="96">
        <f t="shared" ref="I19:I20" si="2">IF(F19=0,0,20)</f>
        <v>0</v>
      </c>
    </row>
    <row r="20" spans="1:9" s="8" customFormat="1" ht="13.5" thickBot="1" x14ac:dyDescent="0.25">
      <c r="A20" s="231"/>
      <c r="B20" s="234"/>
      <c r="C20" s="266"/>
      <c r="D20" s="264"/>
      <c r="E20" s="249"/>
      <c r="F20" s="270"/>
      <c r="G20" s="270"/>
      <c r="H20" s="270"/>
      <c r="I20" s="97">
        <f t="shared" si="2"/>
        <v>0</v>
      </c>
    </row>
    <row r="21" spans="1:9" s="8" customFormat="1" x14ac:dyDescent="0.2">
      <c r="A21" s="231"/>
      <c r="B21" s="234"/>
      <c r="C21" s="266"/>
      <c r="D21" s="255" t="s">
        <v>66</v>
      </c>
      <c r="E21" s="246">
        <v>5</v>
      </c>
      <c r="F21" s="268" t="s">
        <v>121</v>
      </c>
      <c r="G21" s="294"/>
      <c r="H21" s="294"/>
      <c r="I21" s="98">
        <f>IF(F21=0,0,5)</f>
        <v>5</v>
      </c>
    </row>
    <row r="22" spans="1:9" s="8" customFormat="1" x14ac:dyDescent="0.2">
      <c r="A22" s="231"/>
      <c r="B22" s="234"/>
      <c r="C22" s="266"/>
      <c r="D22" s="256"/>
      <c r="E22" s="247"/>
      <c r="F22" s="288"/>
      <c r="G22" s="288"/>
      <c r="H22" s="288"/>
      <c r="I22" s="96">
        <f t="shared" ref="I22:I24" si="3">IF(F22=0,0,5)</f>
        <v>0</v>
      </c>
    </row>
    <row r="23" spans="1:9" s="8" customFormat="1" x14ac:dyDescent="0.2">
      <c r="A23" s="231"/>
      <c r="B23" s="234"/>
      <c r="C23" s="266"/>
      <c r="D23" s="256"/>
      <c r="E23" s="247"/>
      <c r="F23" s="288"/>
      <c r="G23" s="288"/>
      <c r="H23" s="288"/>
      <c r="I23" s="96">
        <f t="shared" si="3"/>
        <v>0</v>
      </c>
    </row>
    <row r="24" spans="1:9" s="8" customFormat="1" ht="13.5" thickBot="1" x14ac:dyDescent="0.25">
      <c r="A24" s="231"/>
      <c r="B24" s="254"/>
      <c r="C24" s="267"/>
      <c r="D24" s="257"/>
      <c r="E24" s="248"/>
      <c r="F24" s="289"/>
      <c r="G24" s="289"/>
      <c r="H24" s="289"/>
      <c r="I24" s="100">
        <f t="shared" si="3"/>
        <v>0</v>
      </c>
    </row>
    <row r="25" spans="1:9" s="8" customFormat="1" x14ac:dyDescent="0.2">
      <c r="A25" s="231"/>
      <c r="B25" s="239" t="s">
        <v>126</v>
      </c>
      <c r="C25" s="242" t="s">
        <v>11</v>
      </c>
      <c r="D25" s="245" t="s">
        <v>73</v>
      </c>
      <c r="E25" s="246">
        <v>15</v>
      </c>
      <c r="F25" s="268" t="s">
        <v>122</v>
      </c>
      <c r="G25" s="268"/>
      <c r="H25" s="268"/>
      <c r="I25" s="98">
        <f>IF(F25=0,0,15)</f>
        <v>15</v>
      </c>
    </row>
    <row r="26" spans="1:9" s="8" customFormat="1" x14ac:dyDescent="0.2">
      <c r="A26" s="231"/>
      <c r="B26" s="240"/>
      <c r="C26" s="243"/>
      <c r="D26" s="234"/>
      <c r="E26" s="247"/>
      <c r="F26" s="288"/>
      <c r="G26" s="288"/>
      <c r="H26" s="288"/>
      <c r="I26" s="96">
        <f t="shared" ref="I26:I27" si="4">IF(F26=0,0,15)</f>
        <v>0</v>
      </c>
    </row>
    <row r="27" spans="1:9" s="8" customFormat="1" ht="13.5" thickBot="1" x14ac:dyDescent="0.25">
      <c r="A27" s="231"/>
      <c r="B27" s="240"/>
      <c r="C27" s="243"/>
      <c r="D27" s="235"/>
      <c r="E27" s="248"/>
      <c r="F27" s="289"/>
      <c r="G27" s="289"/>
      <c r="H27" s="289"/>
      <c r="I27" s="100">
        <f t="shared" si="4"/>
        <v>0</v>
      </c>
    </row>
    <row r="28" spans="1:9" s="8" customFormat="1" x14ac:dyDescent="0.2">
      <c r="A28" s="231"/>
      <c r="B28" s="240"/>
      <c r="C28" s="243"/>
      <c r="D28" s="245" t="s">
        <v>74</v>
      </c>
      <c r="E28" s="246">
        <v>10</v>
      </c>
      <c r="F28" s="268" t="s">
        <v>56</v>
      </c>
      <c r="G28" s="268"/>
      <c r="H28" s="268"/>
      <c r="I28" s="98">
        <f>IF(F28=0,0,10)</f>
        <v>10</v>
      </c>
    </row>
    <row r="29" spans="1:9" s="8" customFormat="1" x14ac:dyDescent="0.2">
      <c r="A29" s="231"/>
      <c r="B29" s="240"/>
      <c r="C29" s="243"/>
      <c r="D29" s="234"/>
      <c r="E29" s="247"/>
      <c r="F29" s="288"/>
      <c r="G29" s="288"/>
      <c r="H29" s="288"/>
      <c r="I29" s="96">
        <f t="shared" ref="I29:I31" si="5">IF(F29=0,0,10)</f>
        <v>0</v>
      </c>
    </row>
    <row r="30" spans="1:9" s="8" customFormat="1" x14ac:dyDescent="0.2">
      <c r="A30" s="231"/>
      <c r="B30" s="240"/>
      <c r="C30" s="243"/>
      <c r="D30" s="234"/>
      <c r="E30" s="247"/>
      <c r="F30" s="288"/>
      <c r="G30" s="288"/>
      <c r="H30" s="288"/>
      <c r="I30" s="96">
        <f t="shared" si="5"/>
        <v>0</v>
      </c>
    </row>
    <row r="31" spans="1:9" s="8" customFormat="1" ht="13.5" thickBot="1" x14ac:dyDescent="0.25">
      <c r="A31" s="231"/>
      <c r="B31" s="240"/>
      <c r="C31" s="243"/>
      <c r="D31" s="235"/>
      <c r="E31" s="248"/>
      <c r="F31" s="289"/>
      <c r="G31" s="289"/>
      <c r="H31" s="289"/>
      <c r="I31" s="100">
        <f t="shared" si="5"/>
        <v>0</v>
      </c>
    </row>
    <row r="32" spans="1:9" s="8" customFormat="1" x14ac:dyDescent="0.2">
      <c r="A32" s="231"/>
      <c r="B32" s="240"/>
      <c r="C32" s="243"/>
      <c r="D32" s="245" t="s">
        <v>75</v>
      </c>
      <c r="E32" s="246">
        <v>5</v>
      </c>
      <c r="F32" s="268" t="s">
        <v>122</v>
      </c>
      <c r="G32" s="268"/>
      <c r="H32" s="268"/>
      <c r="I32" s="98">
        <f>IF(F32=0,0,5)</f>
        <v>5</v>
      </c>
    </row>
    <row r="33" spans="1:9" s="8" customFormat="1" x14ac:dyDescent="0.2">
      <c r="A33" s="231"/>
      <c r="B33" s="240"/>
      <c r="C33" s="243"/>
      <c r="D33" s="234"/>
      <c r="E33" s="247"/>
      <c r="F33" s="288"/>
      <c r="G33" s="288"/>
      <c r="H33" s="288"/>
      <c r="I33" s="96">
        <f t="shared" ref="I33:I34" si="6">IF(F33=0,0,5)</f>
        <v>0</v>
      </c>
    </row>
    <row r="34" spans="1:9" s="8" customFormat="1" ht="13.5" thickBot="1" x14ac:dyDescent="0.25">
      <c r="A34" s="231"/>
      <c r="B34" s="241"/>
      <c r="C34" s="244"/>
      <c r="D34" s="254"/>
      <c r="E34" s="249"/>
      <c r="F34" s="293"/>
      <c r="G34" s="293"/>
      <c r="H34" s="293"/>
      <c r="I34" s="97">
        <f t="shared" si="6"/>
        <v>0</v>
      </c>
    </row>
    <row r="35" spans="1:9" s="8" customFormat="1" x14ac:dyDescent="0.2">
      <c r="A35" s="231"/>
      <c r="B35" s="239" t="s">
        <v>67</v>
      </c>
      <c r="C35" s="250"/>
      <c r="D35" s="245" t="s">
        <v>68</v>
      </c>
      <c r="E35" s="246">
        <v>10</v>
      </c>
      <c r="F35" s="268" t="s">
        <v>128</v>
      </c>
      <c r="G35" s="268"/>
      <c r="H35" s="268"/>
      <c r="I35" s="98">
        <f>IF(F35=0,0,10)</f>
        <v>10</v>
      </c>
    </row>
    <row r="36" spans="1:9" s="8" customFormat="1" ht="15.75" customHeight="1" x14ac:dyDescent="0.2">
      <c r="A36" s="231"/>
      <c r="B36" s="240"/>
      <c r="C36" s="251"/>
      <c r="D36" s="234"/>
      <c r="E36" s="247"/>
      <c r="F36" s="269"/>
      <c r="G36" s="269"/>
      <c r="H36" s="269"/>
      <c r="I36" s="96">
        <f t="shared" ref="I36:I40" si="7">IF(F36=0,0,10)</f>
        <v>0</v>
      </c>
    </row>
    <row r="37" spans="1:9" s="8" customFormat="1" x14ac:dyDescent="0.2">
      <c r="A37" s="231"/>
      <c r="B37" s="240"/>
      <c r="C37" s="251"/>
      <c r="D37" s="234"/>
      <c r="E37" s="247"/>
      <c r="F37" s="269"/>
      <c r="G37" s="269"/>
      <c r="H37" s="269"/>
      <c r="I37" s="96">
        <f t="shared" si="7"/>
        <v>0</v>
      </c>
    </row>
    <row r="38" spans="1:9" s="8" customFormat="1" x14ac:dyDescent="0.2">
      <c r="A38" s="231"/>
      <c r="B38" s="240"/>
      <c r="C38" s="251"/>
      <c r="D38" s="234"/>
      <c r="E38" s="247"/>
      <c r="F38" s="269"/>
      <c r="G38" s="269"/>
      <c r="H38" s="269"/>
      <c r="I38" s="96">
        <f t="shared" si="7"/>
        <v>0</v>
      </c>
    </row>
    <row r="39" spans="1:9" s="8" customFormat="1" x14ac:dyDescent="0.2">
      <c r="A39" s="231"/>
      <c r="B39" s="240"/>
      <c r="C39" s="251"/>
      <c r="D39" s="234"/>
      <c r="E39" s="247"/>
      <c r="F39" s="269"/>
      <c r="G39" s="269"/>
      <c r="H39" s="269"/>
      <c r="I39" s="96">
        <f t="shared" si="7"/>
        <v>0</v>
      </c>
    </row>
    <row r="40" spans="1:9" s="8" customFormat="1" ht="13.5" thickBot="1" x14ac:dyDescent="0.25">
      <c r="A40" s="231"/>
      <c r="B40" s="240"/>
      <c r="C40" s="251"/>
      <c r="D40" s="235"/>
      <c r="E40" s="248"/>
      <c r="F40" s="284"/>
      <c r="G40" s="284"/>
      <c r="H40" s="284"/>
      <c r="I40" s="100">
        <f t="shared" si="7"/>
        <v>0</v>
      </c>
    </row>
    <row r="41" spans="1:9" s="8" customFormat="1" x14ac:dyDescent="0.2">
      <c r="A41" s="231"/>
      <c r="B41" s="240"/>
      <c r="C41" s="251"/>
      <c r="D41" s="245" t="s">
        <v>72</v>
      </c>
      <c r="E41" s="246">
        <v>5</v>
      </c>
      <c r="F41" s="268" t="s">
        <v>128</v>
      </c>
      <c r="G41" s="268"/>
      <c r="H41" s="268"/>
      <c r="I41" s="98">
        <f>IF(F41=0,0,5)</f>
        <v>5</v>
      </c>
    </row>
    <row r="42" spans="1:9" s="8" customFormat="1" x14ac:dyDescent="0.2">
      <c r="A42" s="231"/>
      <c r="B42" s="240"/>
      <c r="C42" s="251"/>
      <c r="D42" s="234"/>
      <c r="E42" s="247"/>
      <c r="F42" s="269"/>
      <c r="G42" s="269"/>
      <c r="H42" s="269"/>
      <c r="I42" s="96">
        <f t="shared" ref="I42:I47" si="8">IF(F42=0,0,5)</f>
        <v>0</v>
      </c>
    </row>
    <row r="43" spans="1:9" s="8" customFormat="1" x14ac:dyDescent="0.2">
      <c r="A43" s="231"/>
      <c r="B43" s="240"/>
      <c r="C43" s="251"/>
      <c r="D43" s="234"/>
      <c r="E43" s="247"/>
      <c r="F43" s="285"/>
      <c r="G43" s="286"/>
      <c r="H43" s="287"/>
      <c r="I43" s="96">
        <f t="shared" si="8"/>
        <v>0</v>
      </c>
    </row>
    <row r="44" spans="1:9" s="8" customFormat="1" x14ac:dyDescent="0.2">
      <c r="A44" s="231"/>
      <c r="B44" s="240"/>
      <c r="C44" s="251"/>
      <c r="D44" s="234"/>
      <c r="E44" s="247"/>
      <c r="F44" s="285"/>
      <c r="G44" s="286"/>
      <c r="H44" s="287"/>
      <c r="I44" s="96">
        <f t="shared" si="8"/>
        <v>0</v>
      </c>
    </row>
    <row r="45" spans="1:9" s="8" customFormat="1" x14ac:dyDescent="0.2">
      <c r="A45" s="231"/>
      <c r="B45" s="240"/>
      <c r="C45" s="251"/>
      <c r="D45" s="234"/>
      <c r="E45" s="247"/>
      <c r="F45" s="269"/>
      <c r="G45" s="269"/>
      <c r="H45" s="269"/>
      <c r="I45" s="96">
        <f t="shared" si="8"/>
        <v>0</v>
      </c>
    </row>
    <row r="46" spans="1:9" s="8" customFormat="1" x14ac:dyDescent="0.2">
      <c r="A46" s="231"/>
      <c r="B46" s="240"/>
      <c r="C46" s="251"/>
      <c r="D46" s="234"/>
      <c r="E46" s="247"/>
      <c r="F46" s="269"/>
      <c r="G46" s="269"/>
      <c r="H46" s="269"/>
      <c r="I46" s="96">
        <f t="shared" si="8"/>
        <v>0</v>
      </c>
    </row>
    <row r="47" spans="1:9" s="8" customFormat="1" ht="13.5" thickBot="1" x14ac:dyDescent="0.25">
      <c r="A47" s="231"/>
      <c r="B47" s="241"/>
      <c r="C47" s="292"/>
      <c r="D47" s="235"/>
      <c r="E47" s="248"/>
      <c r="F47" s="284"/>
      <c r="G47" s="284"/>
      <c r="H47" s="284"/>
      <c r="I47" s="100">
        <f t="shared" si="8"/>
        <v>0</v>
      </c>
    </row>
    <row r="48" spans="1:9" s="8" customFormat="1" x14ac:dyDescent="0.2">
      <c r="A48" s="231"/>
      <c r="B48" s="239" t="s">
        <v>69</v>
      </c>
      <c r="C48" s="242"/>
      <c r="D48" s="245" t="s">
        <v>70</v>
      </c>
      <c r="E48" s="246" t="s">
        <v>130</v>
      </c>
      <c r="F48" s="268" t="s">
        <v>132</v>
      </c>
      <c r="G48" s="268"/>
      <c r="H48" s="268"/>
      <c r="I48" s="98">
        <f>IF(F48=0,0,10)</f>
        <v>10</v>
      </c>
    </row>
    <row r="49" spans="1:9" s="8" customFormat="1" x14ac:dyDescent="0.2">
      <c r="A49" s="231"/>
      <c r="B49" s="240"/>
      <c r="C49" s="243"/>
      <c r="D49" s="234"/>
      <c r="E49" s="247"/>
      <c r="F49" s="269"/>
      <c r="G49" s="269"/>
      <c r="H49" s="269"/>
      <c r="I49" s="96">
        <f t="shared" ref="I49:I52" si="9">IF(F49=0,0,10)</f>
        <v>0</v>
      </c>
    </row>
    <row r="50" spans="1:9" s="8" customFormat="1" x14ac:dyDescent="0.2">
      <c r="A50" s="231"/>
      <c r="B50" s="240"/>
      <c r="C50" s="243"/>
      <c r="D50" s="234"/>
      <c r="E50" s="247"/>
      <c r="F50" s="269"/>
      <c r="G50" s="269"/>
      <c r="H50" s="269"/>
      <c r="I50" s="96">
        <f t="shared" si="9"/>
        <v>0</v>
      </c>
    </row>
    <row r="51" spans="1:9" s="8" customFormat="1" x14ac:dyDescent="0.2">
      <c r="A51" s="231"/>
      <c r="B51" s="240"/>
      <c r="C51" s="243"/>
      <c r="D51" s="234"/>
      <c r="E51" s="247"/>
      <c r="F51" s="269"/>
      <c r="G51" s="269"/>
      <c r="H51" s="269"/>
      <c r="I51" s="96">
        <f t="shared" si="9"/>
        <v>0</v>
      </c>
    </row>
    <row r="52" spans="1:9" s="8" customFormat="1" ht="13.5" thickBot="1" x14ac:dyDescent="0.25">
      <c r="A52" s="231"/>
      <c r="B52" s="240"/>
      <c r="C52" s="243"/>
      <c r="D52" s="235"/>
      <c r="E52" s="248"/>
      <c r="F52" s="284"/>
      <c r="G52" s="284"/>
      <c r="H52" s="284"/>
      <c r="I52" s="100">
        <f t="shared" si="9"/>
        <v>0</v>
      </c>
    </row>
    <row r="53" spans="1:9" s="8" customFormat="1" x14ac:dyDescent="0.2">
      <c r="A53" s="231"/>
      <c r="B53" s="240"/>
      <c r="C53" s="243"/>
      <c r="D53" s="245" t="s">
        <v>71</v>
      </c>
      <c r="E53" s="246" t="s">
        <v>131</v>
      </c>
      <c r="F53" s="268" t="s">
        <v>132</v>
      </c>
      <c r="G53" s="268"/>
      <c r="H53" s="268"/>
      <c r="I53" s="98">
        <f>IF(F53=0,0,5)</f>
        <v>5</v>
      </c>
    </row>
    <row r="54" spans="1:9" s="8" customFormat="1" x14ac:dyDescent="0.2">
      <c r="A54" s="231"/>
      <c r="B54" s="240"/>
      <c r="C54" s="243"/>
      <c r="D54" s="234"/>
      <c r="E54" s="247"/>
      <c r="F54" s="269"/>
      <c r="G54" s="269"/>
      <c r="H54" s="269"/>
      <c r="I54" s="96">
        <f t="shared" ref="I54:I56" si="10">IF(F54=0,0,5)</f>
        <v>0</v>
      </c>
    </row>
    <row r="55" spans="1:9" s="8" customFormat="1" x14ac:dyDescent="0.2">
      <c r="A55" s="231"/>
      <c r="B55" s="240"/>
      <c r="C55" s="243"/>
      <c r="D55" s="234"/>
      <c r="E55" s="247"/>
      <c r="F55" s="269"/>
      <c r="G55" s="269"/>
      <c r="H55" s="269"/>
      <c r="I55" s="96">
        <f t="shared" si="10"/>
        <v>0</v>
      </c>
    </row>
    <row r="56" spans="1:9" s="8" customFormat="1" ht="13.5" thickBot="1" x14ac:dyDescent="0.25">
      <c r="A56" s="231"/>
      <c r="B56" s="241"/>
      <c r="C56" s="244"/>
      <c r="D56" s="235"/>
      <c r="E56" s="248"/>
      <c r="F56" s="284"/>
      <c r="G56" s="284"/>
      <c r="H56" s="284"/>
      <c r="I56" s="100">
        <f t="shared" si="10"/>
        <v>0</v>
      </c>
    </row>
    <row r="57" spans="1:9" s="8" customFormat="1" x14ac:dyDescent="0.2">
      <c r="A57" s="231"/>
      <c r="B57" s="239" t="s">
        <v>86</v>
      </c>
      <c r="C57" s="250"/>
      <c r="D57" s="245" t="s">
        <v>87</v>
      </c>
      <c r="E57" s="246">
        <v>30</v>
      </c>
      <c r="F57" s="268" t="s">
        <v>129</v>
      </c>
      <c r="G57" s="268"/>
      <c r="H57" s="268"/>
      <c r="I57" s="98">
        <f>IF(F57=0,0,30)</f>
        <v>30</v>
      </c>
    </row>
    <row r="58" spans="1:9" s="8" customFormat="1" x14ac:dyDescent="0.2">
      <c r="A58" s="231"/>
      <c r="B58" s="240"/>
      <c r="C58" s="251"/>
      <c r="D58" s="234"/>
      <c r="E58" s="247"/>
      <c r="F58" s="288"/>
      <c r="G58" s="288"/>
      <c r="H58" s="288"/>
      <c r="I58" s="96">
        <f t="shared" ref="I58:I60" si="11">IF(F58=0,0,30)</f>
        <v>0</v>
      </c>
    </row>
    <row r="59" spans="1:9" s="8" customFormat="1" x14ac:dyDescent="0.2">
      <c r="A59" s="231"/>
      <c r="B59" s="240"/>
      <c r="C59" s="251"/>
      <c r="D59" s="234"/>
      <c r="E59" s="247"/>
      <c r="F59" s="288"/>
      <c r="G59" s="288"/>
      <c r="H59" s="288"/>
      <c r="I59" s="96">
        <f t="shared" si="11"/>
        <v>0</v>
      </c>
    </row>
    <row r="60" spans="1:9" s="8" customFormat="1" ht="13.5" thickBot="1" x14ac:dyDescent="0.25">
      <c r="A60" s="231"/>
      <c r="B60" s="240"/>
      <c r="C60" s="251"/>
      <c r="D60" s="235"/>
      <c r="E60" s="248"/>
      <c r="F60" s="289"/>
      <c r="G60" s="289"/>
      <c r="H60" s="289"/>
      <c r="I60" s="100">
        <f t="shared" si="11"/>
        <v>0</v>
      </c>
    </row>
    <row r="61" spans="1:9" s="8" customFormat="1" x14ac:dyDescent="0.2">
      <c r="A61" s="231"/>
      <c r="B61" s="240"/>
      <c r="C61" s="251"/>
      <c r="D61" s="259" t="s">
        <v>88</v>
      </c>
      <c r="E61" s="246">
        <v>15</v>
      </c>
      <c r="F61" s="268" t="s">
        <v>129</v>
      </c>
      <c r="G61" s="268"/>
      <c r="H61" s="268"/>
      <c r="I61" s="98">
        <f>IF(F61=0,0,15)</f>
        <v>15</v>
      </c>
    </row>
    <row r="62" spans="1:9" s="8" customFormat="1" x14ac:dyDescent="0.2">
      <c r="A62" s="231"/>
      <c r="B62" s="240"/>
      <c r="C62" s="251"/>
      <c r="D62" s="260"/>
      <c r="E62" s="247"/>
      <c r="F62" s="288"/>
      <c r="G62" s="288"/>
      <c r="H62" s="288"/>
      <c r="I62" s="96">
        <f t="shared" ref="I62:I65" si="12">IF(F62=0,0,15)</f>
        <v>0</v>
      </c>
    </row>
    <row r="63" spans="1:9" s="8" customFormat="1" x14ac:dyDescent="0.2">
      <c r="A63" s="231"/>
      <c r="B63" s="240"/>
      <c r="C63" s="251"/>
      <c r="D63" s="260"/>
      <c r="E63" s="247"/>
      <c r="F63" s="288"/>
      <c r="G63" s="288"/>
      <c r="H63" s="288"/>
      <c r="I63" s="96">
        <f t="shared" si="12"/>
        <v>0</v>
      </c>
    </row>
    <row r="64" spans="1:9" s="8" customFormat="1" x14ac:dyDescent="0.2">
      <c r="A64" s="231"/>
      <c r="B64" s="240"/>
      <c r="C64" s="251"/>
      <c r="D64" s="260"/>
      <c r="E64" s="247"/>
      <c r="F64" s="288"/>
      <c r="G64" s="288"/>
      <c r="H64" s="288"/>
      <c r="I64" s="96">
        <f t="shared" si="12"/>
        <v>0</v>
      </c>
    </row>
    <row r="65" spans="1:9" s="8" customFormat="1" ht="13.5" thickBot="1" x14ac:dyDescent="0.25">
      <c r="A65" s="231"/>
      <c r="B65" s="240"/>
      <c r="C65" s="251"/>
      <c r="D65" s="261"/>
      <c r="E65" s="248"/>
      <c r="F65" s="295"/>
      <c r="G65" s="295"/>
      <c r="H65" s="295"/>
      <c r="I65" s="100">
        <f t="shared" si="12"/>
        <v>0</v>
      </c>
    </row>
    <row r="66" spans="1:9" s="8" customFormat="1" x14ac:dyDescent="0.2">
      <c r="A66" s="231"/>
      <c r="B66" s="240"/>
      <c r="C66" s="251"/>
      <c r="D66" s="245" t="s">
        <v>79</v>
      </c>
      <c r="E66" s="246">
        <v>10</v>
      </c>
      <c r="F66" s="268" t="s">
        <v>129</v>
      </c>
      <c r="G66" s="268"/>
      <c r="H66" s="268"/>
      <c r="I66" s="98">
        <f>IF(F66=0,0,10)</f>
        <v>10</v>
      </c>
    </row>
    <row r="67" spans="1:9" s="8" customFormat="1" x14ac:dyDescent="0.2">
      <c r="A67" s="231"/>
      <c r="B67" s="240"/>
      <c r="C67" s="251"/>
      <c r="D67" s="234"/>
      <c r="E67" s="247"/>
      <c r="F67" s="296"/>
      <c r="G67" s="296"/>
      <c r="H67" s="296"/>
      <c r="I67" s="96">
        <f t="shared" ref="I67:I68" si="13">IF(F67=0,0,10)</f>
        <v>0</v>
      </c>
    </row>
    <row r="68" spans="1:9" s="8" customFormat="1" ht="13.5" thickBot="1" x14ac:dyDescent="0.25">
      <c r="A68" s="231"/>
      <c r="B68" s="240"/>
      <c r="C68" s="251"/>
      <c r="D68" s="235"/>
      <c r="E68" s="248"/>
      <c r="F68" s="289"/>
      <c r="G68" s="289"/>
      <c r="H68" s="289"/>
      <c r="I68" s="100">
        <f t="shared" si="13"/>
        <v>0</v>
      </c>
    </row>
    <row r="69" spans="1:9" s="8" customFormat="1" x14ac:dyDescent="0.2">
      <c r="A69" s="231"/>
      <c r="B69" s="240"/>
      <c r="C69" s="251"/>
      <c r="D69" s="245" t="s">
        <v>133</v>
      </c>
      <c r="E69" s="246">
        <v>5</v>
      </c>
      <c r="F69" s="268" t="s">
        <v>129</v>
      </c>
      <c r="G69" s="268"/>
      <c r="H69" s="268"/>
      <c r="I69" s="98">
        <f>IF(F69=0,0,5)</f>
        <v>5</v>
      </c>
    </row>
    <row r="70" spans="1:9" s="8" customFormat="1" x14ac:dyDescent="0.2">
      <c r="A70" s="231"/>
      <c r="B70" s="240"/>
      <c r="C70" s="251"/>
      <c r="D70" s="234"/>
      <c r="E70" s="247"/>
      <c r="F70" s="288"/>
      <c r="G70" s="288"/>
      <c r="H70" s="288"/>
      <c r="I70" s="96">
        <f t="shared" ref="I70:I72" si="14">IF(F70=0,0,5)</f>
        <v>0</v>
      </c>
    </row>
    <row r="71" spans="1:9" s="8" customFormat="1" x14ac:dyDescent="0.2">
      <c r="A71" s="231"/>
      <c r="B71" s="240"/>
      <c r="C71" s="251"/>
      <c r="D71" s="234"/>
      <c r="E71" s="247"/>
      <c r="F71" s="288"/>
      <c r="G71" s="288"/>
      <c r="H71" s="288"/>
      <c r="I71" s="96">
        <f t="shared" si="14"/>
        <v>0</v>
      </c>
    </row>
    <row r="72" spans="1:9" s="8" customFormat="1" ht="13.5" thickBot="1" x14ac:dyDescent="0.25">
      <c r="A72" s="231"/>
      <c r="B72" s="241"/>
      <c r="C72" s="251"/>
      <c r="D72" s="235"/>
      <c r="E72" s="248"/>
      <c r="F72" s="289"/>
      <c r="G72" s="289"/>
      <c r="H72" s="289"/>
      <c r="I72" s="100">
        <f t="shared" si="14"/>
        <v>0</v>
      </c>
    </row>
    <row r="73" spans="1:9" s="8" customFormat="1" ht="26.25" thickBot="1" x14ac:dyDescent="0.25">
      <c r="A73" s="231"/>
      <c r="B73" s="243" t="s">
        <v>134</v>
      </c>
      <c r="C73" s="101" t="s">
        <v>76</v>
      </c>
      <c r="D73" s="102"/>
      <c r="E73" s="36">
        <v>100</v>
      </c>
      <c r="F73" s="297" t="s">
        <v>57</v>
      </c>
      <c r="G73" s="297"/>
      <c r="H73" s="297"/>
      <c r="I73" s="103">
        <f>IF(F73=0,0,100)</f>
        <v>100</v>
      </c>
    </row>
    <row r="74" spans="1:9" s="8" customFormat="1" x14ac:dyDescent="0.2">
      <c r="A74" s="231"/>
      <c r="B74" s="243"/>
      <c r="C74" s="245" t="s">
        <v>80</v>
      </c>
      <c r="D74" s="246"/>
      <c r="E74" s="246">
        <v>30</v>
      </c>
      <c r="F74" s="268" t="s">
        <v>58</v>
      </c>
      <c r="G74" s="268"/>
      <c r="H74" s="268"/>
      <c r="I74" s="98">
        <f>IF(F74=0,0,30)</f>
        <v>30</v>
      </c>
    </row>
    <row r="75" spans="1:9" s="8" customFormat="1" x14ac:dyDescent="0.2">
      <c r="A75" s="231"/>
      <c r="B75" s="243"/>
      <c r="C75" s="234"/>
      <c r="D75" s="247"/>
      <c r="E75" s="247"/>
      <c r="F75" s="285"/>
      <c r="G75" s="286"/>
      <c r="H75" s="287"/>
      <c r="I75" s="96">
        <f>IF(F75=0,0,30)</f>
        <v>0</v>
      </c>
    </row>
    <row r="76" spans="1:9" s="8" customFormat="1" x14ac:dyDescent="0.2">
      <c r="A76" s="231"/>
      <c r="B76" s="243"/>
      <c r="C76" s="234"/>
      <c r="D76" s="247"/>
      <c r="E76" s="247"/>
      <c r="F76" s="288"/>
      <c r="G76" s="288"/>
      <c r="H76" s="288"/>
      <c r="I76" s="96">
        <f t="shared" ref="I76:I78" si="15">IF(F76=0,0,30)</f>
        <v>0</v>
      </c>
    </row>
    <row r="77" spans="1:9" s="8" customFormat="1" ht="13.5" thickBot="1" x14ac:dyDescent="0.25">
      <c r="A77" s="231"/>
      <c r="B77" s="243"/>
      <c r="C77" s="254"/>
      <c r="D77" s="248"/>
      <c r="E77" s="248"/>
      <c r="F77" s="289"/>
      <c r="G77" s="289"/>
      <c r="H77" s="289"/>
      <c r="I77" s="100">
        <f t="shared" si="15"/>
        <v>0</v>
      </c>
    </row>
    <row r="78" spans="1:9" s="8" customFormat="1" ht="13.5" thickBot="1" x14ac:dyDescent="0.25">
      <c r="A78" s="231"/>
      <c r="B78" s="243"/>
      <c r="C78" s="281" t="s">
        <v>81</v>
      </c>
      <c r="D78" s="101" t="s">
        <v>89</v>
      </c>
      <c r="E78" s="36">
        <v>30</v>
      </c>
      <c r="F78" s="297" t="s">
        <v>59</v>
      </c>
      <c r="G78" s="297"/>
      <c r="H78" s="297"/>
      <c r="I78" s="103">
        <f t="shared" si="15"/>
        <v>30</v>
      </c>
    </row>
    <row r="79" spans="1:9" s="8" customFormat="1" x14ac:dyDescent="0.2">
      <c r="A79" s="231"/>
      <c r="B79" s="243"/>
      <c r="C79" s="282"/>
      <c r="D79" s="245" t="s">
        <v>83</v>
      </c>
      <c r="E79" s="246">
        <v>10</v>
      </c>
      <c r="F79" s="268" t="s">
        <v>59</v>
      </c>
      <c r="G79" s="268"/>
      <c r="H79" s="268"/>
      <c r="I79" s="98">
        <f>IF(F79=0,0,10)</f>
        <v>10</v>
      </c>
    </row>
    <row r="80" spans="1:9" s="8" customFormat="1" x14ac:dyDescent="0.2">
      <c r="A80" s="231"/>
      <c r="B80" s="243"/>
      <c r="C80" s="282"/>
      <c r="D80" s="234"/>
      <c r="E80" s="247"/>
      <c r="F80" s="285"/>
      <c r="G80" s="286"/>
      <c r="H80" s="287"/>
      <c r="I80" s="96">
        <f t="shared" ref="I80:I81" si="16">IF(F80=0,0,10)</f>
        <v>0</v>
      </c>
    </row>
    <row r="81" spans="1:9" s="8" customFormat="1" ht="13.5" thickBot="1" x14ac:dyDescent="0.25">
      <c r="A81" s="231"/>
      <c r="B81" s="243"/>
      <c r="C81" s="283"/>
      <c r="D81" s="235"/>
      <c r="E81" s="248"/>
      <c r="F81" s="289"/>
      <c r="G81" s="289"/>
      <c r="H81" s="289"/>
      <c r="I81" s="100">
        <f t="shared" si="16"/>
        <v>0</v>
      </c>
    </row>
    <row r="82" spans="1:9" s="8" customFormat="1" x14ac:dyDescent="0.2">
      <c r="A82" s="231"/>
      <c r="B82" s="243"/>
      <c r="C82" s="273" t="s">
        <v>135</v>
      </c>
      <c r="D82" s="245" t="s">
        <v>89</v>
      </c>
      <c r="E82" s="246">
        <v>5</v>
      </c>
      <c r="F82" s="298" t="s">
        <v>60</v>
      </c>
      <c r="G82" s="298"/>
      <c r="H82" s="298"/>
      <c r="I82" s="98">
        <f>IF(F82=0,0,5)</f>
        <v>5</v>
      </c>
    </row>
    <row r="83" spans="1:9" s="8" customFormat="1" x14ac:dyDescent="0.2">
      <c r="A83" s="231"/>
      <c r="B83" s="243"/>
      <c r="C83" s="274"/>
      <c r="D83" s="234"/>
      <c r="E83" s="247"/>
      <c r="F83" s="288"/>
      <c r="G83" s="288"/>
      <c r="H83" s="288"/>
      <c r="I83" s="96">
        <f t="shared" ref="I83:I84" si="17">IF(F83=0,0,5)</f>
        <v>0</v>
      </c>
    </row>
    <row r="84" spans="1:9" s="8" customFormat="1" ht="13.5" thickBot="1" x14ac:dyDescent="0.25">
      <c r="A84" s="231"/>
      <c r="B84" s="243"/>
      <c r="C84" s="274"/>
      <c r="D84" s="235"/>
      <c r="E84" s="248"/>
      <c r="F84" s="289"/>
      <c r="G84" s="289"/>
      <c r="H84" s="289"/>
      <c r="I84" s="100">
        <f t="shared" si="17"/>
        <v>0</v>
      </c>
    </row>
    <row r="85" spans="1:9" s="8" customFormat="1" x14ac:dyDescent="0.2">
      <c r="A85" s="231"/>
      <c r="B85" s="243"/>
      <c r="C85" s="274"/>
      <c r="D85" s="245" t="s">
        <v>90</v>
      </c>
      <c r="E85" s="246">
        <v>2</v>
      </c>
      <c r="F85" s="268" t="s">
        <v>61</v>
      </c>
      <c r="G85" s="268"/>
      <c r="H85" s="268"/>
      <c r="I85" s="98">
        <f>IF(F85=0,0,2)</f>
        <v>2</v>
      </c>
    </row>
    <row r="86" spans="1:9" s="8" customFormat="1" x14ac:dyDescent="0.2">
      <c r="A86" s="231"/>
      <c r="B86" s="243"/>
      <c r="C86" s="274"/>
      <c r="D86" s="234"/>
      <c r="E86" s="247"/>
      <c r="F86" s="288"/>
      <c r="G86" s="288"/>
      <c r="H86" s="288"/>
      <c r="I86" s="96">
        <f t="shared" ref="I86:I87" si="18">IF(F86=0,0,2)</f>
        <v>0</v>
      </c>
    </row>
    <row r="87" spans="1:9" s="8" customFormat="1" ht="13.5" thickBot="1" x14ac:dyDescent="0.25">
      <c r="A87" s="231"/>
      <c r="B87" s="243"/>
      <c r="C87" s="275"/>
      <c r="D87" s="235"/>
      <c r="E87" s="248"/>
      <c r="F87" s="295"/>
      <c r="G87" s="295"/>
      <c r="H87" s="295"/>
      <c r="I87" s="100">
        <f t="shared" si="18"/>
        <v>0</v>
      </c>
    </row>
    <row r="88" spans="1:9" s="8" customFormat="1" x14ac:dyDescent="0.2">
      <c r="A88" s="231"/>
      <c r="B88" s="243"/>
      <c r="C88" s="273" t="s">
        <v>82</v>
      </c>
      <c r="D88" s="276" t="s">
        <v>77</v>
      </c>
      <c r="E88" s="246">
        <v>15</v>
      </c>
      <c r="F88" s="268" t="s">
        <v>62</v>
      </c>
      <c r="G88" s="268"/>
      <c r="H88" s="268"/>
      <c r="I88" s="98">
        <f>IF(F88=0,0,15)</f>
        <v>15</v>
      </c>
    </row>
    <row r="89" spans="1:9" s="8" customFormat="1" x14ac:dyDescent="0.2">
      <c r="A89" s="231"/>
      <c r="B89" s="243"/>
      <c r="C89" s="274"/>
      <c r="D89" s="277"/>
      <c r="E89" s="247"/>
      <c r="F89" s="285"/>
      <c r="G89" s="286"/>
      <c r="H89" s="287"/>
      <c r="I89" s="96">
        <f>IF(F89=0,0,15)</f>
        <v>0</v>
      </c>
    </row>
    <row r="90" spans="1:9" s="8" customFormat="1" ht="13.5" thickBot="1" x14ac:dyDescent="0.25">
      <c r="A90" s="231"/>
      <c r="B90" s="243"/>
      <c r="C90" s="274"/>
      <c r="D90" s="278"/>
      <c r="E90" s="248"/>
      <c r="F90" s="289"/>
      <c r="G90" s="289"/>
      <c r="H90" s="289"/>
      <c r="I90" s="100">
        <f>IF(F90=0,0,15)</f>
        <v>0</v>
      </c>
    </row>
    <row r="91" spans="1:9" s="8" customFormat="1" x14ac:dyDescent="0.2">
      <c r="A91" s="231"/>
      <c r="B91" s="243"/>
      <c r="C91" s="274"/>
      <c r="D91" s="276" t="s">
        <v>78</v>
      </c>
      <c r="E91" s="246">
        <v>10</v>
      </c>
      <c r="F91" s="268" t="s">
        <v>62</v>
      </c>
      <c r="G91" s="268"/>
      <c r="H91" s="268"/>
      <c r="I91" s="98">
        <f>IF(F91=0,0,10)</f>
        <v>10</v>
      </c>
    </row>
    <row r="92" spans="1:9" s="8" customFormat="1" ht="13.5" thickBot="1" x14ac:dyDescent="0.25">
      <c r="A92" s="232"/>
      <c r="B92" s="252"/>
      <c r="C92" s="275"/>
      <c r="D92" s="279"/>
      <c r="E92" s="249"/>
      <c r="F92" s="280"/>
      <c r="G92" s="280"/>
      <c r="H92" s="280"/>
      <c r="I92" s="97">
        <f>IF(F92=0,0,10)</f>
        <v>0</v>
      </c>
    </row>
    <row r="93" spans="1:9" s="8" customFormat="1" ht="19.5" thickTop="1" thickBot="1" x14ac:dyDescent="0.25">
      <c r="A93" s="19"/>
      <c r="G93" s="271" t="s">
        <v>63</v>
      </c>
      <c r="H93" s="272"/>
      <c r="I93" s="125">
        <f>SUM(I3:I92)</f>
        <v>354.5</v>
      </c>
    </row>
    <row r="94" spans="1:9" ht="16.5" thickBot="1" x14ac:dyDescent="0.25">
      <c r="G94" s="9"/>
    </row>
    <row r="95" spans="1:9" ht="15.75" x14ac:dyDescent="0.25">
      <c r="G95" s="54" t="s">
        <v>38</v>
      </c>
      <c r="H95" s="57">
        <v>40</v>
      </c>
      <c r="I95" s="53"/>
    </row>
    <row r="96" spans="1:9" ht="15.75" x14ac:dyDescent="0.25">
      <c r="G96" s="55" t="s">
        <v>39</v>
      </c>
      <c r="H96" s="58">
        <v>60</v>
      </c>
      <c r="I96" s="53"/>
    </row>
    <row r="97" spans="7:9" ht="15.75" x14ac:dyDescent="0.25">
      <c r="G97" s="55" t="s">
        <v>99</v>
      </c>
      <c r="H97" s="59">
        <v>40</v>
      </c>
      <c r="I97" s="25"/>
    </row>
    <row r="98" spans="7:9" ht="16.5" thickBot="1" x14ac:dyDescent="0.3">
      <c r="G98" s="56" t="s">
        <v>100</v>
      </c>
      <c r="H98" s="60">
        <v>60</v>
      </c>
      <c r="I98" s="25"/>
    </row>
  </sheetData>
  <mergeCells count="140">
    <mergeCell ref="F87:H87"/>
    <mergeCell ref="F88:H88"/>
    <mergeCell ref="F90:H90"/>
    <mergeCell ref="F91:H91"/>
    <mergeCell ref="F89:H89"/>
    <mergeCell ref="F84:H84"/>
    <mergeCell ref="F85:H85"/>
    <mergeCell ref="F86:H86"/>
    <mergeCell ref="F79:H79"/>
    <mergeCell ref="F81:H81"/>
    <mergeCell ref="F82:H82"/>
    <mergeCell ref="F83:H83"/>
    <mergeCell ref="F80:H80"/>
    <mergeCell ref="F73:H73"/>
    <mergeCell ref="F74:H74"/>
    <mergeCell ref="F76:H76"/>
    <mergeCell ref="F77:H77"/>
    <mergeCell ref="F78:H78"/>
    <mergeCell ref="F75:H75"/>
    <mergeCell ref="F68:H68"/>
    <mergeCell ref="F69:H69"/>
    <mergeCell ref="F70:H70"/>
    <mergeCell ref="F71:H71"/>
    <mergeCell ref="F72:H72"/>
    <mergeCell ref="F64:H64"/>
    <mergeCell ref="F65:H65"/>
    <mergeCell ref="F66:H66"/>
    <mergeCell ref="F67:H67"/>
    <mergeCell ref="F58:H58"/>
    <mergeCell ref="F59:H59"/>
    <mergeCell ref="F60:H60"/>
    <mergeCell ref="F61:H61"/>
    <mergeCell ref="F62:H62"/>
    <mergeCell ref="F55:H55"/>
    <mergeCell ref="F56:H56"/>
    <mergeCell ref="F57:H57"/>
    <mergeCell ref="F48:H48"/>
    <mergeCell ref="F49:H49"/>
    <mergeCell ref="F50:H50"/>
    <mergeCell ref="F51:H51"/>
    <mergeCell ref="F52:H52"/>
    <mergeCell ref="F63:H63"/>
    <mergeCell ref="F1:I1"/>
    <mergeCell ref="D17:H17"/>
    <mergeCell ref="C35:C47"/>
    <mergeCell ref="D35:D40"/>
    <mergeCell ref="E35:E40"/>
    <mergeCell ref="E41:E47"/>
    <mergeCell ref="F35:H35"/>
    <mergeCell ref="F36:H36"/>
    <mergeCell ref="F37:H37"/>
    <mergeCell ref="F38:H38"/>
    <mergeCell ref="F39:H39"/>
    <mergeCell ref="F40:H40"/>
    <mergeCell ref="F41:H41"/>
    <mergeCell ref="F42:H42"/>
    <mergeCell ref="F45:H45"/>
    <mergeCell ref="F46:H46"/>
    <mergeCell ref="F31:H31"/>
    <mergeCell ref="F32:H32"/>
    <mergeCell ref="F33:H33"/>
    <mergeCell ref="F34:H34"/>
    <mergeCell ref="F21:H21"/>
    <mergeCell ref="F22:H22"/>
    <mergeCell ref="F23:H23"/>
    <mergeCell ref="F24:H24"/>
    <mergeCell ref="B35:B47"/>
    <mergeCell ref="F47:H47"/>
    <mergeCell ref="F43:H43"/>
    <mergeCell ref="F44:H44"/>
    <mergeCell ref="F28:H28"/>
    <mergeCell ref="F29:H29"/>
    <mergeCell ref="F30:H30"/>
    <mergeCell ref="F25:H25"/>
    <mergeCell ref="F26:H26"/>
    <mergeCell ref="F27:H27"/>
    <mergeCell ref="C17:C24"/>
    <mergeCell ref="F18:H18"/>
    <mergeCell ref="F19:H19"/>
    <mergeCell ref="F20:H20"/>
    <mergeCell ref="G93:H93"/>
    <mergeCell ref="C88:C92"/>
    <mergeCell ref="D88:D90"/>
    <mergeCell ref="D91:D92"/>
    <mergeCell ref="E88:E90"/>
    <mergeCell ref="E91:E92"/>
    <mergeCell ref="F92:H92"/>
    <mergeCell ref="C82:C87"/>
    <mergeCell ref="E82:E84"/>
    <mergeCell ref="D82:D84"/>
    <mergeCell ref="D85:D87"/>
    <mergeCell ref="E85:E87"/>
    <mergeCell ref="E74:E77"/>
    <mergeCell ref="C78:C81"/>
    <mergeCell ref="C74:C77"/>
    <mergeCell ref="D74:D77"/>
    <mergeCell ref="D79:D81"/>
    <mergeCell ref="E79:E81"/>
    <mergeCell ref="F53:H53"/>
    <mergeCell ref="F54:H54"/>
    <mergeCell ref="E3:E9"/>
    <mergeCell ref="D3:D9"/>
    <mergeCell ref="D69:D72"/>
    <mergeCell ref="D66:D68"/>
    <mergeCell ref="E66:E68"/>
    <mergeCell ref="E69:E72"/>
    <mergeCell ref="E53:E56"/>
    <mergeCell ref="D57:D60"/>
    <mergeCell ref="E57:E60"/>
    <mergeCell ref="D61:D65"/>
    <mergeCell ref="D53:D56"/>
    <mergeCell ref="E61:E65"/>
    <mergeCell ref="D48:D52"/>
    <mergeCell ref="E18:E20"/>
    <mergeCell ref="D18:D20"/>
    <mergeCell ref="D25:D27"/>
    <mergeCell ref="A3:A92"/>
    <mergeCell ref="B3:B9"/>
    <mergeCell ref="C3:C9"/>
    <mergeCell ref="B25:B34"/>
    <mergeCell ref="C25:C34"/>
    <mergeCell ref="B48:B56"/>
    <mergeCell ref="D28:D31"/>
    <mergeCell ref="E28:E31"/>
    <mergeCell ref="E48:E52"/>
    <mergeCell ref="E32:E34"/>
    <mergeCell ref="C48:C56"/>
    <mergeCell ref="B57:B72"/>
    <mergeCell ref="C57:C72"/>
    <mergeCell ref="B73:B92"/>
    <mergeCell ref="B10:B16"/>
    <mergeCell ref="C10:C16"/>
    <mergeCell ref="D10:D16"/>
    <mergeCell ref="E10:E16"/>
    <mergeCell ref="D41:D47"/>
    <mergeCell ref="D32:D34"/>
    <mergeCell ref="D21:D24"/>
    <mergeCell ref="E21:E24"/>
    <mergeCell ref="B17:B24"/>
    <mergeCell ref="E25:E27"/>
  </mergeCells>
  <pageMargins left="0.31496062992125984" right="0.31496062992125984" top="0.74803149606299213" bottom="0.74803149606299213" header="0.31496062992125984" footer="0.31496062992125984"/>
  <pageSetup paperSize="9" scale="6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Total</vt:lpstr>
      <vt:lpstr>Criteriul A1</vt:lpstr>
      <vt:lpstr>Criteriul A2</vt:lpstr>
      <vt:lpstr>Criteriul 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dc:creator>
  <cp:lastModifiedBy>teddy</cp:lastModifiedBy>
  <cp:lastPrinted>2015-01-19T10:18:25Z</cp:lastPrinted>
  <dcterms:created xsi:type="dcterms:W3CDTF">2013-01-08T09:55:17Z</dcterms:created>
  <dcterms:modified xsi:type="dcterms:W3CDTF">2020-11-28T13:13:10Z</dcterms:modified>
</cp:coreProperties>
</file>