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F:\documente de lucru pentru concediu noiembie 2020\posturi perioada nedeterminata semestrul I 2020-2021\informatii pentru publicare pe site USAMV\"/>
    </mc:Choice>
  </mc:AlternateContent>
  <bookViews>
    <workbookView xWindow="0" yWindow="0" windowWidth="20490" windowHeight="7620"/>
  </bookViews>
  <sheets>
    <sheet name="Total" sheetId="8" r:id="rId1"/>
    <sheet name="Criteriul A1" sheetId="5" r:id="rId2"/>
    <sheet name="Criteriul A2" sheetId="6" r:id="rId3"/>
    <sheet name="Criteriul A3" sheetId="7" r:id="rId4"/>
  </sheets>
  <calcPr calcId="162913"/>
</workbook>
</file>

<file path=xl/calcChain.xml><?xml version="1.0" encoding="utf-8"?>
<calcChain xmlns="http://schemas.openxmlformats.org/spreadsheetml/2006/main">
  <c r="I114" i="7" l="1"/>
  <c r="I115" i="7"/>
  <c r="I113" i="7"/>
  <c r="I112" i="7"/>
  <c r="I111" i="7"/>
  <c r="I107" i="7"/>
  <c r="I108" i="7"/>
  <c r="I109" i="7"/>
  <c r="I110" i="7"/>
  <c r="I106" i="7"/>
  <c r="I102" i="7"/>
  <c r="I103" i="7"/>
  <c r="I104" i="7"/>
  <c r="I105" i="7"/>
  <c r="I101" i="7"/>
  <c r="I100" i="7"/>
  <c r="I99" i="7"/>
  <c r="I98" i="7"/>
  <c r="I97" i="7"/>
  <c r="I93" i="7"/>
  <c r="I94" i="7"/>
  <c r="I95" i="7"/>
  <c r="I96" i="7"/>
  <c r="I92" i="7"/>
  <c r="I91" i="7"/>
  <c r="I88" i="7"/>
  <c r="I89" i="7"/>
  <c r="I90" i="7"/>
  <c r="I87" i="7"/>
  <c r="I85" i="7"/>
  <c r="I86" i="7"/>
  <c r="I84" i="7"/>
  <c r="I80" i="7"/>
  <c r="I81" i="7"/>
  <c r="I82" i="7"/>
  <c r="I83" i="7"/>
  <c r="I79" i="7"/>
  <c r="I76" i="7"/>
  <c r="I77" i="7"/>
  <c r="I78" i="7"/>
  <c r="I75" i="7"/>
  <c r="I70" i="7"/>
  <c r="I71" i="7"/>
  <c r="I72" i="7"/>
  <c r="I69" i="7"/>
  <c r="I66" i="7"/>
  <c r="I67" i="7"/>
  <c r="I68" i="7"/>
  <c r="I65" i="7"/>
  <c r="I61" i="7"/>
  <c r="I62" i="7"/>
  <c r="I63" i="7"/>
  <c r="I60" i="7"/>
  <c r="I55" i="7"/>
  <c r="I56" i="7"/>
  <c r="I57" i="7"/>
  <c r="I58" i="7"/>
  <c r="I59" i="7"/>
  <c r="I54" i="7"/>
  <c r="I50" i="7"/>
  <c r="I51" i="7"/>
  <c r="I52" i="7"/>
  <c r="I53" i="7"/>
  <c r="I49" i="7"/>
  <c r="I46" i="7"/>
  <c r="I47" i="7"/>
  <c r="I48" i="7"/>
  <c r="I45" i="7"/>
  <c r="I43" i="7"/>
  <c r="I44" i="7"/>
  <c r="I42" i="7"/>
  <c r="I15" i="7"/>
  <c r="I16" i="7"/>
  <c r="I17" i="7"/>
  <c r="I18" i="7"/>
  <c r="I19" i="7"/>
  <c r="I20" i="7"/>
  <c r="I21" i="7"/>
  <c r="I22" i="7"/>
  <c r="I23" i="7"/>
  <c r="I24" i="7"/>
  <c r="I25" i="7"/>
  <c r="I26" i="7"/>
  <c r="I27" i="7"/>
  <c r="I28" i="7"/>
  <c r="I29" i="7"/>
  <c r="I30" i="7"/>
  <c r="I31" i="7"/>
  <c r="I32" i="7"/>
  <c r="I33" i="7"/>
  <c r="I34" i="7"/>
  <c r="I35" i="7"/>
  <c r="I36" i="7"/>
  <c r="I37" i="7"/>
  <c r="I38" i="7"/>
  <c r="I39" i="7"/>
  <c r="I40" i="7"/>
  <c r="I14" i="7"/>
  <c r="I4" i="7"/>
  <c r="I5" i="7"/>
  <c r="I6" i="7"/>
  <c r="I7" i="7"/>
  <c r="I8" i="7"/>
  <c r="I9" i="7"/>
  <c r="I10" i="7"/>
  <c r="I11" i="7"/>
  <c r="I12" i="7"/>
  <c r="I13" i="7"/>
  <c r="I3" i="7"/>
  <c r="K78" i="6"/>
  <c r="K79" i="6"/>
  <c r="K80" i="6"/>
  <c r="K81" i="6"/>
  <c r="K82" i="6"/>
  <c r="K83" i="6"/>
  <c r="K77" i="6"/>
  <c r="K73" i="6"/>
  <c r="K74" i="6"/>
  <c r="K75" i="6"/>
  <c r="K76" i="6"/>
  <c r="K72" i="6"/>
  <c r="K68" i="6"/>
  <c r="K69" i="6"/>
  <c r="K70" i="6"/>
  <c r="K71" i="6"/>
  <c r="K67" i="6"/>
  <c r="K64" i="6"/>
  <c r="K65" i="6"/>
  <c r="K66" i="6"/>
  <c r="K63" i="6"/>
  <c r="K57" i="6"/>
  <c r="K58" i="6"/>
  <c r="K59" i="6"/>
  <c r="K60" i="6"/>
  <c r="K61" i="6"/>
  <c r="K56" i="6"/>
  <c r="K54" i="6"/>
  <c r="K55" i="6"/>
  <c r="K53" i="6"/>
  <c r="K38" i="6"/>
  <c r="K39" i="6"/>
  <c r="K40" i="6"/>
  <c r="K41" i="6"/>
  <c r="K42" i="6"/>
  <c r="K43" i="6"/>
  <c r="K44" i="6"/>
  <c r="K45" i="6"/>
  <c r="K46" i="6"/>
  <c r="K47" i="6"/>
  <c r="K48" i="6"/>
  <c r="K49" i="6"/>
  <c r="K50" i="6"/>
  <c r="K51" i="6"/>
  <c r="K28" i="6"/>
  <c r="K29" i="6"/>
  <c r="K30" i="6"/>
  <c r="K31" i="6"/>
  <c r="K32" i="6"/>
  <c r="K33" i="6"/>
  <c r="K34" i="6"/>
  <c r="K35" i="6"/>
  <c r="K36" i="6"/>
  <c r="K37" i="6"/>
  <c r="K27" i="6"/>
  <c r="K18" i="6"/>
  <c r="K19" i="6"/>
  <c r="K20" i="6"/>
  <c r="K21" i="6"/>
  <c r="K22" i="6"/>
  <c r="K23" i="6"/>
  <c r="K24" i="6"/>
  <c r="K25" i="6"/>
  <c r="K4" i="6"/>
  <c r="K5" i="6"/>
  <c r="K6" i="6"/>
  <c r="K7" i="6"/>
  <c r="K8" i="6"/>
  <c r="K9" i="6"/>
  <c r="K10" i="6"/>
  <c r="K11" i="6"/>
  <c r="K12" i="6"/>
  <c r="K13" i="6"/>
  <c r="K14" i="6"/>
  <c r="K15" i="6"/>
  <c r="K16" i="6"/>
  <c r="K3" i="6"/>
  <c r="L52" i="5"/>
  <c r="L53" i="5"/>
  <c r="L54" i="5"/>
  <c r="L51" i="5"/>
  <c r="L42" i="5"/>
  <c r="L43" i="5"/>
  <c r="L44" i="5"/>
  <c r="L45" i="5"/>
  <c r="L46" i="5"/>
  <c r="L47" i="5"/>
  <c r="L48" i="5"/>
  <c r="L49" i="5"/>
  <c r="L41" i="5"/>
  <c r="L31" i="5"/>
  <c r="L32" i="5"/>
  <c r="L33" i="5"/>
  <c r="L34" i="5"/>
  <c r="L35" i="5"/>
  <c r="L36" i="5"/>
  <c r="L37" i="5"/>
  <c r="L38" i="5"/>
  <c r="L39" i="5"/>
  <c r="L30" i="5"/>
  <c r="L22" i="5"/>
  <c r="L23" i="5"/>
  <c r="L24" i="5"/>
  <c r="L25" i="5"/>
  <c r="L26" i="5"/>
  <c r="L27" i="5"/>
  <c r="L28" i="5"/>
  <c r="L29" i="5"/>
  <c r="L21" i="5"/>
  <c r="K84" i="6" l="1"/>
  <c r="B14" i="8" s="1"/>
  <c r="I116" i="7"/>
  <c r="B15" i="8" s="1"/>
  <c r="L18" i="5"/>
  <c r="L19" i="5"/>
  <c r="L14" i="5"/>
  <c r="L15" i="5"/>
  <c r="L16" i="5"/>
  <c r="L13" i="5"/>
  <c r="L8" i="5"/>
  <c r="L9" i="5"/>
  <c r="L10" i="5"/>
  <c r="L11" i="5"/>
  <c r="L7" i="5"/>
  <c r="L4" i="5"/>
  <c r="L5" i="5"/>
  <c r="L6" i="5"/>
  <c r="L3" i="5"/>
  <c r="L55" i="5" l="1"/>
  <c r="B13" i="8" s="1"/>
</calcChain>
</file>

<file path=xl/comments1.xml><?xml version="1.0" encoding="utf-8"?>
<comments xmlns="http://schemas.openxmlformats.org/spreadsheetml/2006/main">
  <authors>
    <author>COMP</author>
  </authors>
  <commentList>
    <comment ref="F2" authorId="0" shapeId="0">
      <text>
        <r>
          <rPr>
            <b/>
            <sz val="9"/>
            <color indexed="81"/>
            <rFont val="Tahoma"/>
            <family val="2"/>
          </rPr>
          <t>Pentru fiecare inregistrare (rand) se vor inscrie datele precizate. De exemplu: Ecologie aplicata, 2013, Editura …., ISBN 973-744-</t>
        </r>
      </text>
    </comment>
    <comment ref="G2" authorId="0" shapeId="0">
      <text>
        <r>
          <rPr>
            <b/>
            <sz val="9"/>
            <color indexed="81"/>
            <rFont val="Tahoma"/>
            <family val="2"/>
          </rPr>
          <t xml:space="preserve">Pentru fiecare inregistrare (rand) se va inscrie numele si prenumele autorilor (conform casetei CIP). De exemplu: Popescu I., V. Muresan </t>
        </r>
        <r>
          <rPr>
            <sz val="9"/>
            <color indexed="81"/>
            <rFont val="Tahoma"/>
            <family val="2"/>
          </rPr>
          <t xml:space="preserve">
</t>
        </r>
      </text>
    </comment>
    <comment ref="H2" authorId="0" shapeId="0">
      <text>
        <r>
          <rPr>
            <b/>
            <sz val="9"/>
            <color indexed="81"/>
            <rFont val="Tahoma"/>
            <family val="2"/>
          </rPr>
          <t>Pentru fiecare inregistrare (rand) se va inscrie numarul autorilor (cei care i-ati inscris in col. Anterioara). De exemplu: 2</t>
        </r>
      </text>
    </comment>
    <comment ref="I2" authorId="0" shapeId="0">
      <text>
        <r>
          <rPr>
            <b/>
            <sz val="9"/>
            <color indexed="81"/>
            <rFont val="Tahoma"/>
            <family val="2"/>
          </rPr>
          <t>Pentru fiecare inregistrare (rand) se va inscrie numarul de pagini. De exemplu: 200.</t>
        </r>
      </text>
    </comment>
    <comment ref="J2" authorId="0" shapeId="0">
      <text>
        <r>
          <rPr>
            <b/>
            <sz val="9"/>
            <color indexed="81"/>
            <rFont val="Tahoma"/>
            <family val="2"/>
          </rPr>
          <t>Completati cu 1 pentru DA, respectiv cu 0 pentru NU.</t>
        </r>
      </text>
    </comment>
    <comment ref="K2" authorId="0" shapeId="0">
      <text>
        <r>
          <rPr>
            <b/>
            <sz val="9"/>
            <color indexed="81"/>
            <rFont val="Tahoma"/>
            <family val="2"/>
          </rPr>
          <t>Completati cu 1 pentru DA, respectiv cu 0 pentru NU.</t>
        </r>
      </text>
    </comment>
    <comment ref="L2" authorId="0" shapeId="0">
      <text>
        <r>
          <rPr>
            <b/>
            <sz val="9"/>
            <color indexed="81"/>
            <rFont val="Tahoma"/>
            <family val="2"/>
          </rPr>
          <t>Punctajul se calculeaza automat. Va rugam nu modificati continutul celulelor marcate cu culoarea galbena !</t>
        </r>
      </text>
    </comment>
    <comment ref="L12" authorId="0" shapeId="0">
      <text>
        <r>
          <rPr>
            <b/>
            <sz val="9"/>
            <color indexed="81"/>
            <rFont val="Tahoma"/>
            <family val="2"/>
          </rPr>
          <t>Punctajul se calculeaza automat. Va rugam nu modificati continutul celulelor marcate cu culoarea galbena !</t>
        </r>
      </text>
    </comment>
    <comment ref="F20" authorId="0" shapeId="0">
      <text>
        <r>
          <rPr>
            <b/>
            <sz val="9"/>
            <color indexed="81"/>
            <rFont val="Tahoma"/>
            <family val="2"/>
          </rPr>
          <t>Pentru fiecare inregistrare (rand) se vor inscrie datele precizate. De exemplu: Ecologie aplicata, 2013, Editura …., ISBN 973-744-</t>
        </r>
      </text>
    </comment>
    <comment ref="G20" authorId="0" shapeId="0">
      <text>
        <r>
          <rPr>
            <b/>
            <sz val="9"/>
            <color indexed="81"/>
            <rFont val="Tahoma"/>
            <family val="2"/>
          </rPr>
          <t xml:space="preserve">Pentru fiecare inregistrare (rand) se va inscrie numele si prenumele autorilor (conform casetei CIP). De exemplu: Popescu I., V. Muresan </t>
        </r>
        <r>
          <rPr>
            <sz val="9"/>
            <color indexed="81"/>
            <rFont val="Tahoma"/>
            <family val="2"/>
          </rPr>
          <t xml:space="preserve">
</t>
        </r>
      </text>
    </comment>
    <comment ref="H20" authorId="0" shapeId="0">
      <text>
        <r>
          <rPr>
            <b/>
            <sz val="9"/>
            <color indexed="81"/>
            <rFont val="Tahoma"/>
            <family val="2"/>
          </rPr>
          <t>Pentru fiecare inregistrare (rand) se va inscrie numarul autorilor (cei care i-ati inscris in col. Anterioara). De exemplu: 2</t>
        </r>
      </text>
    </comment>
    <comment ref="I20" authorId="0" shapeId="0">
      <text>
        <r>
          <rPr>
            <b/>
            <sz val="9"/>
            <color indexed="81"/>
            <rFont val="Tahoma"/>
            <family val="2"/>
          </rPr>
          <t>Pentru fiecare inregistrare (rand) se va inscrie numarul de pagini. De exemplu: 200.</t>
        </r>
      </text>
    </comment>
    <comment ref="J20" authorId="0" shapeId="0">
      <text>
        <r>
          <rPr>
            <b/>
            <sz val="9"/>
            <color indexed="81"/>
            <rFont val="Tahoma"/>
            <family val="2"/>
          </rPr>
          <t>Completati cu 1 pentru DA, respectiv cu 0 pentru NU.</t>
        </r>
      </text>
    </comment>
    <comment ref="K20" authorId="0" shapeId="0">
      <text>
        <r>
          <rPr>
            <b/>
            <sz val="9"/>
            <color indexed="81"/>
            <rFont val="Tahoma"/>
            <family val="2"/>
          </rPr>
          <t>Completati cu 1 pentru DA, respectiv cu 0 pentru NU.</t>
        </r>
      </text>
    </comment>
    <comment ref="L20" authorId="0" shapeId="0">
      <text>
        <r>
          <rPr>
            <b/>
            <sz val="9"/>
            <color indexed="81"/>
            <rFont val="Tahoma"/>
            <family val="2"/>
          </rPr>
          <t>Punctajul se calculeaza automat. Va rugam nu modificati continutul celulelor marcate cu culoarea galbena !</t>
        </r>
      </text>
    </comment>
    <comment ref="L40" authorId="0" shapeId="0">
      <text>
        <r>
          <rPr>
            <b/>
            <sz val="9"/>
            <color indexed="81"/>
            <rFont val="Tahoma"/>
            <family val="2"/>
          </rPr>
          <t>Punctajul se calculeaza automat. Va rugam nu modificati continutul celulelor marcate cu culoarea galbena !</t>
        </r>
      </text>
    </comment>
    <comment ref="J50" authorId="0" shapeId="0">
      <text>
        <r>
          <rPr>
            <b/>
            <sz val="9"/>
            <color indexed="81"/>
            <rFont val="Tahoma"/>
            <family val="2"/>
          </rPr>
          <t>Pentru fiecare inregistrare (rand) se va inscrie numarul de ani in care ati avut calitatea raportata in cadrul respectivului proiect</t>
        </r>
      </text>
    </comment>
    <comment ref="K50" authorId="0" shapeId="0">
      <text>
        <r>
          <rPr>
            <b/>
            <sz val="9"/>
            <color indexed="81"/>
            <rFont val="Tahoma"/>
            <family val="2"/>
          </rPr>
          <t>Completati cu 1 daca in proiectul respectiv ati avut calitatea de Director/Responsabil, respectiv cu 2 daca ati avut calitatea de membru.</t>
        </r>
      </text>
    </comment>
    <comment ref="L50" authorId="0" shapeId="0">
      <text>
        <r>
          <rPr>
            <b/>
            <sz val="9"/>
            <color indexed="81"/>
            <rFont val="Tahoma"/>
            <family val="2"/>
          </rPr>
          <t>Punctajul se calculeaza automat. Va rugam nu modificati continutul celulelor marcate cu culoarea galbena !</t>
        </r>
      </text>
    </comment>
  </commentList>
</comments>
</file>

<file path=xl/comments2.xml><?xml version="1.0" encoding="utf-8"?>
<comments xmlns="http://schemas.openxmlformats.org/spreadsheetml/2006/main">
  <authors>
    <author>COMP</author>
  </authors>
  <commentList>
    <comment ref="G2" authorId="0" shapeId="0">
      <text>
        <r>
          <rPr>
            <b/>
            <sz val="9"/>
            <color indexed="81"/>
            <rFont val="Tahoma"/>
            <family val="2"/>
          </rPr>
          <t>Valoarea Factorului de impact se ia din Web of Science (link-ul Journal Citation Reports)</t>
        </r>
      </text>
    </comment>
    <comment ref="I2" authorId="0" shapeId="0">
      <text>
        <r>
          <rPr>
            <b/>
            <sz val="9"/>
            <color indexed="81"/>
            <rFont val="Tahoma"/>
            <family val="2"/>
          </rPr>
          <t>Completati cu 1 pentru DA, respectiv cu 0 pentru NU.</t>
        </r>
      </text>
    </comment>
    <comment ref="J2" authorId="0" shapeId="0">
      <text>
        <r>
          <rPr>
            <b/>
            <sz val="9"/>
            <color indexed="81"/>
            <rFont val="Tahoma"/>
            <family val="2"/>
          </rPr>
          <t>Completati cu 1 pentru DA, respectiv cu 0 pentru NU.</t>
        </r>
      </text>
    </comment>
    <comment ref="K2" authorId="0" shapeId="0">
      <text>
        <r>
          <rPr>
            <b/>
            <sz val="9"/>
            <color indexed="81"/>
            <rFont val="Tahoma"/>
            <family val="2"/>
          </rPr>
          <t>Punctajul se calculeaza automat. Va rugam nu modificati continutul celulelor marcate cu culoarea galbena !</t>
        </r>
      </text>
    </comment>
    <comment ref="L2" authorId="0" shapeId="0">
      <text>
        <r>
          <rPr>
            <b/>
            <sz val="9"/>
            <color indexed="81"/>
            <rFont val="Tahoma"/>
            <family val="2"/>
          </rPr>
          <t>Pentru a usura gasirea lucrarii in Baza ISI - WoS, se va preciza unul dintre identificatori</t>
        </r>
      </text>
    </comment>
    <comment ref="J17" authorId="0" shapeId="0">
      <text>
        <r>
          <rPr>
            <b/>
            <sz val="9"/>
            <color indexed="81"/>
            <rFont val="Tahoma"/>
            <family val="2"/>
          </rPr>
          <t>Completati cu 1 pentru DA, respectiv cu 0 pentru NU.</t>
        </r>
      </text>
    </comment>
    <comment ref="K17" authorId="0" shapeId="0">
      <text>
        <r>
          <rPr>
            <b/>
            <sz val="9"/>
            <color indexed="81"/>
            <rFont val="Tahoma"/>
            <family val="2"/>
          </rPr>
          <t>Punctajul se calculeaza automat. Va rugam nu modificati continutul celulelor marcate cu culoarea galbena !</t>
        </r>
      </text>
    </comment>
    <comment ref="L17" authorId="0" shapeId="0">
      <text>
        <r>
          <rPr>
            <b/>
            <sz val="9"/>
            <color indexed="81"/>
            <rFont val="Tahoma"/>
            <family val="2"/>
          </rPr>
          <t>Pentru a usura gasirea lucrarii in Baza ISI - WoS, se va preciza unul dintre identificatori</t>
        </r>
      </text>
    </comment>
    <comment ref="J26" authorId="0" shapeId="0">
      <text>
        <r>
          <rPr>
            <b/>
            <sz val="9"/>
            <color indexed="81"/>
            <rFont val="Tahoma"/>
            <family val="2"/>
          </rPr>
          <t>Completati cu 1 pentru DA, respectiv cu 0 pentru NU.</t>
        </r>
      </text>
    </comment>
    <comment ref="K26" authorId="0" shapeId="0">
      <text>
        <r>
          <rPr>
            <b/>
            <sz val="9"/>
            <color indexed="81"/>
            <rFont val="Tahoma"/>
            <family val="2"/>
          </rPr>
          <t>Punctajul se calculeaza automat. Va rugam nu modificati continutul celulelor marcate cu culoarea galbena !</t>
        </r>
      </text>
    </comment>
    <comment ref="K52" authorId="0" shapeId="0">
      <text>
        <r>
          <rPr>
            <b/>
            <sz val="9"/>
            <color indexed="81"/>
            <rFont val="Tahoma"/>
            <family val="2"/>
          </rPr>
          <t>Punctajul se calculeaza automat. Va rugam nu modificati continutul celulelor marcate cu culoarea galbena !</t>
        </r>
      </text>
    </comment>
    <comment ref="J62" authorId="0" shapeId="0">
      <text>
        <r>
          <rPr>
            <b/>
            <sz val="9"/>
            <color indexed="81"/>
            <rFont val="Tahoma"/>
            <charset val="1"/>
          </rPr>
          <t xml:space="preserve">Se precizază nr. de ani cât aţi deţinut funcţia raportată </t>
        </r>
      </text>
    </comment>
    <comment ref="K62" authorId="0" shapeId="0">
      <text>
        <r>
          <rPr>
            <b/>
            <sz val="9"/>
            <color indexed="81"/>
            <rFont val="Tahoma"/>
            <family val="2"/>
          </rPr>
          <t>Punctajul se calculeaza automat. Va rugam nu modificati continutul celulelor marcate cu culoarea galbena !</t>
        </r>
      </text>
    </comment>
  </commentList>
</comments>
</file>

<file path=xl/comments3.xml><?xml version="1.0" encoding="utf-8"?>
<comments xmlns="http://schemas.openxmlformats.org/spreadsheetml/2006/main">
  <authors>
    <author>COMP</author>
  </authors>
  <commentList>
    <comment ref="I2" authorId="0" shapeId="0">
      <text>
        <r>
          <rPr>
            <b/>
            <sz val="9"/>
            <color indexed="81"/>
            <rFont val="Tahoma"/>
            <family val="2"/>
          </rPr>
          <t>Punctajul se calculeaza automat. Va rugam nu modificati continutul celulelor marcate cu culoarea galbena !</t>
        </r>
      </text>
    </comment>
    <comment ref="J2" authorId="0" shapeId="0">
      <text>
        <r>
          <rPr>
            <b/>
            <sz val="9"/>
            <color indexed="81"/>
            <rFont val="Tahoma"/>
            <family val="2"/>
          </rPr>
          <t>Pentru a usura gasirea citarii in Baza ISI - WoS, se va preciza identificatorul WOS al articloului care citeaza si Ref. No unde apare citarea</t>
        </r>
      </text>
    </comment>
    <comment ref="I41" authorId="0" shapeId="0">
      <text>
        <r>
          <rPr>
            <b/>
            <sz val="9"/>
            <color indexed="81"/>
            <rFont val="Tahoma"/>
            <family val="2"/>
          </rPr>
          <t>Punctajul se calculeaza automat. Va rugam nu modificati continutul celulelor marcate cu culoarea galbena !</t>
        </r>
      </text>
    </comment>
    <comment ref="I64" authorId="0" shapeId="0">
      <text>
        <r>
          <rPr>
            <b/>
            <sz val="9"/>
            <color indexed="81"/>
            <rFont val="Tahoma"/>
            <family val="2"/>
          </rPr>
          <t>Punctajul se calculeaza automat. Va rugam nu modificati continutul celulelor marcate cu culoarea galbena !</t>
        </r>
      </text>
    </comment>
    <comment ref="I74" authorId="0" shapeId="0">
      <text>
        <r>
          <rPr>
            <b/>
            <sz val="9"/>
            <color indexed="81"/>
            <rFont val="Tahoma"/>
            <family val="2"/>
          </rPr>
          <t>Punctajul se calculeaza automat. Va rugam nu modificati continutul celulelor marcate cu culoarea galbena !</t>
        </r>
      </text>
    </comment>
  </commentList>
</comments>
</file>

<file path=xl/sharedStrings.xml><?xml version="1.0" encoding="utf-8"?>
<sst xmlns="http://schemas.openxmlformats.org/spreadsheetml/2006/main" count="253" uniqueCount="184">
  <si>
    <t>Domeniul activităților</t>
  </si>
  <si>
    <t>Tipul activităților</t>
  </si>
  <si>
    <t>Categorii și restricții</t>
  </si>
  <si>
    <t>Subcategorii</t>
  </si>
  <si>
    <t>Indicatori 
(Kpi)</t>
  </si>
  <si>
    <t>Activitatea didactică și profesională (A1)</t>
  </si>
  <si>
    <t>1.1 Cărți și capitole în cărți de specialitate</t>
  </si>
  <si>
    <t>1.1.2.2 Naționale</t>
  </si>
  <si>
    <t>Activitatea de cercetare (A2)</t>
  </si>
  <si>
    <t>Recunoaștere și impactul activității (A3)</t>
  </si>
  <si>
    <t>3.1 Citări în reviste ISI și BDI</t>
  </si>
  <si>
    <t>3.2 Prezentări invitate în plenul unor manifestări științifice naționale și internaționale și Profesor invitat (exclusiv ERASMUS)</t>
  </si>
  <si>
    <t>3.2.1 Internaționale</t>
  </si>
  <si>
    <t>3.2.2 Naționale</t>
  </si>
  <si>
    <t>3.3.1 ISI</t>
  </si>
  <si>
    <t>3.3.3. Naționale și internaționale neindexate</t>
  </si>
  <si>
    <t>3.4.1 Conducere</t>
  </si>
  <si>
    <t>Criterii opționale</t>
  </si>
  <si>
    <t>3.5 Premii</t>
  </si>
  <si>
    <t>3.5.1 Academia Română</t>
  </si>
  <si>
    <t>3.5.2 ASAS, AOSR, academii de ramură și CNSIS</t>
  </si>
  <si>
    <t>3.5.3 Premii internaționale</t>
  </si>
  <si>
    <t>3.6.1 Academia Română</t>
  </si>
  <si>
    <t>3.6.3.1 Internaționale</t>
  </si>
  <si>
    <t>3.6.3.2 Naționale</t>
  </si>
  <si>
    <t>3.6.4 Asociații profesionale</t>
  </si>
  <si>
    <t>3.6.4.1 Internaționale</t>
  </si>
  <si>
    <t>3.6.4.2 Naționale</t>
  </si>
  <si>
    <t>Autori</t>
  </si>
  <si>
    <t>Pagini</t>
  </si>
  <si>
    <t>Punctaj</t>
  </si>
  <si>
    <t>Factor de impact</t>
  </si>
  <si>
    <t>Total criteriu A1</t>
  </si>
  <si>
    <t>Nr. autori</t>
  </si>
  <si>
    <t>Denumire activitate</t>
  </si>
  <si>
    <t>Ecologie aplicata, 2013, Editura …., ISBN 973-744-</t>
  </si>
  <si>
    <t>Titlu, an, editura, ISBN</t>
  </si>
  <si>
    <t xml:space="preserve">Popescu I., V. Muresan </t>
  </si>
  <si>
    <t>Nr. Autori</t>
  </si>
  <si>
    <r>
      <rPr>
        <b/>
        <sz val="10"/>
        <color indexed="8"/>
        <rFont val="Arial"/>
        <family val="2"/>
        <charset val="238"/>
      </rPr>
      <t>Popescu, I,</t>
    </r>
    <r>
      <rPr>
        <sz val="10"/>
        <color indexed="8"/>
        <rFont val="Arial"/>
        <family val="2"/>
        <charset val="238"/>
      </rPr>
      <t xml:space="preserve"> V.Muresan, 2013, Analysis of …., Journal of…, 30(1):23-30</t>
    </r>
  </si>
  <si>
    <r>
      <t xml:space="preserve">Ardelean, C., </t>
    </r>
    <r>
      <rPr>
        <b/>
        <sz val="10"/>
        <color indexed="8"/>
        <rFont val="Arial"/>
        <family val="2"/>
        <charset val="238"/>
      </rPr>
      <t>Popescu, I,</t>
    </r>
    <r>
      <rPr>
        <sz val="10"/>
        <color indexed="8"/>
        <rFont val="Arial"/>
        <family val="2"/>
        <charset val="238"/>
      </rPr>
      <t xml:space="preserve"> V.Muresan, 2013, Analysis of …., Journal of…, 30(1):23-30</t>
    </r>
  </si>
  <si>
    <t>Denumire</t>
  </si>
  <si>
    <t>Brevet xxxx, 2010, Franta - Popescu, Muresan, Ardelean</t>
  </si>
  <si>
    <t>Brevet xxxx, 2010 - Ardelean, Popescu</t>
  </si>
  <si>
    <t>Nr. Ani</t>
  </si>
  <si>
    <t>FP 7 …. Study on…. 2008-…</t>
  </si>
  <si>
    <t>CNCSIS A/900/... Cercetări privind …..</t>
  </si>
  <si>
    <t>CNCSIS A/... Cercetări privind …..</t>
  </si>
  <si>
    <t>Nr. Autori articol citat</t>
  </si>
  <si>
    <t>Articol citat</t>
  </si>
  <si>
    <t>Johnson, W., …, 2012, ….</t>
  </si>
  <si>
    <r>
      <t xml:space="preserve">Ardelean, C., </t>
    </r>
    <r>
      <rPr>
        <b/>
        <sz val="10"/>
        <color indexed="8"/>
        <rFont val="Arial"/>
        <family val="2"/>
        <charset val="238"/>
      </rPr>
      <t>Popescu, I,</t>
    </r>
    <r>
      <rPr>
        <sz val="10"/>
        <color indexed="8"/>
        <rFont val="Arial"/>
        <family val="2"/>
        <charset val="238"/>
      </rPr>
      <t xml:space="preserve"> 2009, ……..</t>
    </r>
  </si>
  <si>
    <t>University of ….</t>
  </si>
  <si>
    <t>Membru colectiv editorial Bulletin UASVM</t>
  </si>
  <si>
    <t>Recenzor Journal of …</t>
  </si>
  <si>
    <t xml:space="preserve">Membru in Consiliul </t>
  </si>
  <si>
    <t>CNCSIS -Premierea rezultatelor in cercetare</t>
  </si>
  <si>
    <t>Prodecan…</t>
  </si>
  <si>
    <t>Premiu….</t>
  </si>
  <si>
    <t>Membru Academia Română</t>
  </si>
  <si>
    <t>Membru ASAS</t>
  </si>
  <si>
    <t>Total criteriu A3:</t>
  </si>
  <si>
    <t>Total criteriu A2:</t>
  </si>
  <si>
    <t>Director proiect...</t>
  </si>
  <si>
    <t>Coordonare …</t>
  </si>
  <si>
    <t>2.4.2 Naționale</t>
  </si>
  <si>
    <t>2.5.1.2 Naționale</t>
  </si>
  <si>
    <t>2.5.2.1 Interna- ționale</t>
  </si>
  <si>
    <t>2.5.2.2 Naționale</t>
  </si>
  <si>
    <t xml:space="preserve">3.4.2 Membru </t>
  </si>
  <si>
    <t>3.6.5 Organizații în domeniul educației și cercetării</t>
  </si>
  <si>
    <t>3.6.5.1 Conducere</t>
  </si>
  <si>
    <t>3.6.5.2 Membru</t>
  </si>
  <si>
    <t>1.1.2 Cărți/capitole  ca editor/ coordonator</t>
  </si>
  <si>
    <t>1.1.1.2 Naționale;  Profesor minim 2, din care 1 prim autor; Conferențiar minimum 1</t>
  </si>
  <si>
    <t>nr. pag/ 2 x nr. autori</t>
  </si>
  <si>
    <t>nr. pag/nr. autori</t>
  </si>
  <si>
    <t>50/nr. autori</t>
  </si>
  <si>
    <t xml:space="preserve">20/nr. autori </t>
  </si>
  <si>
    <t>5 x nr. ani</t>
  </si>
  <si>
    <t>2 x nr. ani</t>
  </si>
  <si>
    <t>3.5.4 Premii naționale in domeniu</t>
  </si>
  <si>
    <t xml:space="preserve">Nota: *) Se vor lua in considerare doar articolele care se incadreaza in tematica disciplinelor postului.                                                             </t>
  </si>
  <si>
    <t xml:space="preserve">20 x nr. ani </t>
  </si>
  <si>
    <t xml:space="preserve">10 x nr. ani </t>
  </si>
  <si>
    <t xml:space="preserve">4 x nr. ani </t>
  </si>
  <si>
    <t xml:space="preserve">2 x nr. ani </t>
  </si>
  <si>
    <t>1.1.1 Cărți/monografii/ capitole ca autor. 1 capitol in tratat international = 1 carte nationala; 5 capitole in tratate/carti nationale = 1 carte nationala</t>
  </si>
  <si>
    <t>nr. pag/ 3 x nr.editori/coordonatori</t>
  </si>
  <si>
    <t>nr. pag/ 5 x nr.editori/coordonatori</t>
  </si>
  <si>
    <t>1.2 Material didactic / Lucrări didactice</t>
  </si>
  <si>
    <t>1.2.1 Manuale didactice - Minimum 3 pentru  Profesor / CS I, din care 1 ca prim autor de la ultima promovare; Minimum 2 pentru Conferentiar / CS II; din care 1 de la ultima promovare</t>
  </si>
  <si>
    <t>1.2.2 Indrumatoare de laborator/ aplicatii: Profesor - minimum 1, prim autor; Conferentiar -minimum 1, coautor</t>
  </si>
  <si>
    <t>nr. pag/ 3 x nr. autori</t>
  </si>
  <si>
    <t>1.3 Coordonarea de programe de studii, organizare și coordonare programe de formare  continuă (ex: licenţă, masterat, doctorat, postdoctorat etc.)</t>
  </si>
  <si>
    <t>1.4 Proiecte educationale şi de formare continuă (ex: POS-DRU, POS-CCE etc.)</t>
  </si>
  <si>
    <t>1.4.1 - director / responsabil/ membru</t>
  </si>
  <si>
    <t>director: 5 x nr. ani/ membru 2 x nr. ani</t>
  </si>
  <si>
    <r>
      <t xml:space="preserve">2.1 Articole </t>
    </r>
    <r>
      <rPr>
        <b/>
        <sz val="10"/>
        <color rgb="FFFF0000"/>
        <rFont val="Arial"/>
        <family val="2"/>
      </rPr>
      <t>*)</t>
    </r>
    <r>
      <rPr>
        <b/>
        <sz val="10"/>
        <rFont val="Arial"/>
        <family val="2"/>
        <charset val="238"/>
      </rPr>
      <t xml:space="preserve">  în reviste cotate ISI Thomson Reuters</t>
    </r>
  </si>
  <si>
    <t>Minimum 4 articole pentru Profesor/ CS I cu FI cumulat 2,  din care 2 ca principal autor (prim autor/corresponding/senior autor), respectiv 2 de la ultima promovare. Minimum 2 articole pentru Conferentiar/ CS II cu FI cumulat 1, din care 1 de la ultima promovare (FI = Factor impact)</t>
  </si>
  <si>
    <t>(30+10xfactor impact)/ nr. autori</t>
  </si>
  <si>
    <r>
      <t xml:space="preserve">2.2 Articole </t>
    </r>
    <r>
      <rPr>
        <b/>
        <sz val="10"/>
        <color rgb="FFFF0000"/>
        <rFont val="Arial"/>
        <family val="2"/>
      </rPr>
      <t>*)</t>
    </r>
    <r>
      <rPr>
        <b/>
        <sz val="10"/>
        <rFont val="Arial"/>
        <family val="2"/>
        <charset val="238"/>
      </rPr>
      <t xml:space="preserve"> în volumele unor manifestări științifice indexate ISI proceedings/ Articole </t>
    </r>
    <r>
      <rPr>
        <b/>
        <sz val="10"/>
        <color rgb="FFFF0000"/>
        <rFont val="Arial"/>
        <family val="2"/>
      </rPr>
      <t>*)</t>
    </r>
    <r>
      <rPr>
        <b/>
        <sz val="10"/>
        <rFont val="Arial"/>
        <family val="2"/>
        <charset val="238"/>
      </rPr>
      <t xml:space="preserve"> publicate in rezumat in reviste si volumele unor manifestari stiintifice cotate ISI</t>
    </r>
  </si>
  <si>
    <t>Minimum 2 articole pentru Profesor / CS I de la ultima promovare; Minimum 1 articol pentru Conferentiar / CS II, de la ultima promovare</t>
  </si>
  <si>
    <t>1 articol ISI cu FI se echivaleaza cu 2 lucrari ISI proceedings sau 2 rezumate ISI, dar nu si invers!</t>
  </si>
  <si>
    <t>15/nr. autori</t>
  </si>
  <si>
    <r>
      <t xml:space="preserve">2.3 Articole </t>
    </r>
    <r>
      <rPr>
        <b/>
        <sz val="10"/>
        <color rgb="FFFF0000"/>
        <rFont val="Arial"/>
        <family val="2"/>
      </rPr>
      <t>*)</t>
    </r>
    <r>
      <rPr>
        <b/>
        <sz val="10"/>
        <rFont val="Arial"/>
        <family val="2"/>
        <charset val="238"/>
      </rPr>
      <t xml:space="preserve"> în reviste și volumele unor manifestări științifice indexate în alte baze de date internaționale </t>
    </r>
    <r>
      <rPr>
        <b/>
        <sz val="10"/>
        <color rgb="FFFF0000"/>
        <rFont val="Arial"/>
        <family val="2"/>
      </rPr>
      <t>**)</t>
    </r>
  </si>
  <si>
    <t xml:space="preserve">2.3.1. Minimum 30 pentru Profesor, din tematica disciplinelor postului, din care minimum 25 ca singur sau prim autor
 </t>
  </si>
  <si>
    <r>
      <t>1 articol ISI cu FI&lt;1 = 3 articole in reviste indexate BDI, dar nu si invers; 1 articol ISI Cu FI</t>
    </r>
    <r>
      <rPr>
        <b/>
        <sz val="10"/>
        <rFont val="Calibri"/>
        <family val="2"/>
      </rPr>
      <t>≥</t>
    </r>
    <r>
      <rPr>
        <b/>
        <sz val="9"/>
        <rFont val="Arial"/>
        <family val="2"/>
        <charset val="238"/>
      </rPr>
      <t>1 = 5 articole in reviste indexate BDI, dar nu si invers!</t>
    </r>
  </si>
  <si>
    <t>10/nr. autori</t>
  </si>
  <si>
    <t>2.3.2. Minimum  20 pentru Conferentiar, din tematica disciplinelor postului, din care minimum 15 ca singur sau prim autor</t>
  </si>
  <si>
    <t>2.4 Proprietate intelectuală, brevete de invenție si inovatie, etc</t>
  </si>
  <si>
    <t>60/nr. autori</t>
  </si>
  <si>
    <t>2.5 Granturi/ proiecte câștigate prin competiție (1 director/ responsabil se echivaleaza cu 2 membru, nu si invers)</t>
  </si>
  <si>
    <t xml:space="preserve">2.5.1 Profesor - minimum 2 granturi castigate prin competitie ca director / responsabil; Conferentiar - minimum 1 grant castigat prin competitie ca director / responsabil </t>
  </si>
  <si>
    <t>2.5.2 Membru în echipă: Profesor minim 4; Conferentiar minim 3</t>
  </si>
  <si>
    <t xml:space="preserve">3.1.1 - Profesor - minim 30 citari, din care 15 ISI; Conferentiar - minim 15 citari, din care 8 ISI;                    </t>
  </si>
  <si>
    <t>3.1.1.1 - ISI</t>
  </si>
  <si>
    <t>3.1.1.2 - BDI</t>
  </si>
  <si>
    <t>5/nr. autori</t>
  </si>
  <si>
    <t>3.3 Membru în colectivele de redacție sau comitete științifice ale revistelor și manifestărilor științifice, organizator de manifestări științifice / Recenzor pentru reviste și manifestări științifice naționale și internaționale indexate ISI</t>
  </si>
  <si>
    <r>
      <t>3.3.2 BDI</t>
    </r>
    <r>
      <rPr>
        <b/>
        <sz val="10"/>
        <color rgb="FFFF0000"/>
        <rFont val="Arial"/>
        <family val="2"/>
      </rPr>
      <t>*</t>
    </r>
  </si>
  <si>
    <t>3.4 Experiența de management, analiza si evaluare in cercetare si/sau invatamant</t>
  </si>
  <si>
    <t>3.6 Membru în academii, organizații, asociații profesionale de prestigiu, naționale și internaționale, apartenență la organizații din domeniul educației și cercetării</t>
  </si>
  <si>
    <t>3.6.2 ASAS, AOSR, academii de ramură si alte academii</t>
  </si>
  <si>
    <t>3.6.3 - Conducere asociații profesionale</t>
  </si>
  <si>
    <t>**) Bazele de date internationale (BDI) luate in considerare pentru articolele publicate in reviste si publicate in volumele unor manifestari stiintifice, cu exceptia articolelor publicate in reviste cotate ISI, sunt cele recunoscute pe plan stiintific international precum (nelimitativ): Scopus, IEEE Xplore, Science Direct, Elsevier, Wiley, ACM, DBLP, Springerlink, Engineering Village, Cabi, Emerald, CSA, Compendex, INSPEC, Referetivnai Jurnal, Google Scholar.</t>
  </si>
  <si>
    <t>CANDIDATUL</t>
  </si>
  <si>
    <t>Numele</t>
  </si>
  <si>
    <t>Prenumele</t>
  </si>
  <si>
    <t>Functia didactica actuala</t>
  </si>
  <si>
    <t>Institutia</t>
  </si>
  <si>
    <t>Facultatea</t>
  </si>
  <si>
    <t>Departamentul</t>
  </si>
  <si>
    <t>Data ultimei promovari</t>
  </si>
  <si>
    <t>Postul didactic vizat</t>
  </si>
  <si>
    <t>PUNCTAJUL REALIZAT</t>
  </si>
  <si>
    <t>Total criteriu A2</t>
  </si>
  <si>
    <t>Total criteriu A3</t>
  </si>
  <si>
    <t>DOCUMENTE DE REFERINŢĂ:</t>
  </si>
  <si>
    <t>Ordinul ministrului Educației Naționale și Cercetării Științifice nr. 6.129/2016 privind aprobarea standardelor minimale</t>
  </si>
  <si>
    <t>Anexa Ordin 6.129/2016 - standarde minimale</t>
  </si>
  <si>
    <t>Regulament privind ocuparea posturilor didactice (RU 37)</t>
  </si>
  <si>
    <t>Prim autor?  (1=DA, 0= NU)</t>
  </si>
  <si>
    <t>DATE CARE SE COMPLETEAZĂ DE CĂTRE CANDIDAT</t>
  </si>
  <si>
    <t>1.1.1.1 Internaționale</t>
  </si>
  <si>
    <t>1.1.2.1 Internaționale</t>
  </si>
  <si>
    <t>Editori/Coordon.</t>
  </si>
  <si>
    <t>Nr.Edit./Coord.</t>
  </si>
  <si>
    <t>Nr. pagini</t>
  </si>
  <si>
    <t>Publicată după ultima promovare?            (1=DA, 0= NU)</t>
  </si>
  <si>
    <r>
      <rPr>
        <sz val="10"/>
        <color rgb="FFFF0000"/>
        <rFont val="Arial"/>
        <family val="2"/>
      </rPr>
      <t xml:space="preserve">* </t>
    </r>
    <r>
      <rPr>
        <sz val="10"/>
        <rFont val="Arial"/>
        <family val="2"/>
        <charset val="238"/>
      </rPr>
      <t xml:space="preserve">Conform RU 37, pentru functia de profesor: calitatea de unic ori prim autor la cel puțin două manuale, inclusiv format electronic, in conformitate cu disciplinele din structura postului scos la concurs, aprobate de Consiliul Didactic al USAMVCN. Această condiție minimă se aplică posturilor aferente domeniilor care nu au prevăzută în standardele minimale naționale această cerință. Conform RU 37, pentru funcția de conferențiar, calitatea de unic ori prim autor la cel puțin un manual, inclusiv format electronic, în conformitate cu disciplinele din structura postului scos la concurs, aprobat de Consiliul Didactic al USAMVCN. Această condiție minimă se aplică posturilor aferente domeniilor care nu au prevăzută în standardele minimale naționale această cerință. </t>
    </r>
  </si>
  <si>
    <t xml:space="preserve">Punctaj minim - Conferentiar </t>
  </si>
  <si>
    <t>Unic/Prim autor?  (1=DA, 0= NU)</t>
  </si>
  <si>
    <t>Proiectul</t>
  </si>
  <si>
    <t>Director/ Responsabil, sau Membru?  (1=Director/ Responsabil, 2= Membru)</t>
  </si>
  <si>
    <t>Nr. ani</t>
  </si>
  <si>
    <t>Punctaj minim - Profesor / Abilitare</t>
  </si>
  <si>
    <t xml:space="preserve">Punctaj minim - CS II </t>
  </si>
  <si>
    <t xml:space="preserve">Punctaj minim - CS I </t>
  </si>
  <si>
    <t>Autor principal?  (1=DA, 0= NU)</t>
  </si>
  <si>
    <t>WOS / DOI</t>
  </si>
  <si>
    <t>Autorii, anul publicarii, titlul, revista, vol., paginile, etc.</t>
  </si>
  <si>
    <t>Publicat după ultima promovare?            (1=DA, 0= NU)</t>
  </si>
  <si>
    <t>Singur sau prim autor?            (1=DA, 0= NU)</t>
  </si>
  <si>
    <t>2.4.1 Internaționale</t>
  </si>
  <si>
    <t>Autorii, anul publicarii, date de identificare, etc.</t>
  </si>
  <si>
    <t>Programul de finantare, titlul proiectului, perioada, etc.</t>
  </si>
  <si>
    <t>2.5.1.1 Internaționale</t>
  </si>
  <si>
    <t>WOS si             Ref. No</t>
  </si>
  <si>
    <t>Articol in care s-a regasit citarea</t>
  </si>
  <si>
    <t>Universitatea …</t>
  </si>
  <si>
    <t>Membru colectiv editorial …</t>
  </si>
  <si>
    <t>Funcţia</t>
  </si>
  <si>
    <t>Premiul ….</t>
  </si>
  <si>
    <t>Conducerea Asociatiei internationale a ...</t>
  </si>
  <si>
    <t>Conducerea Asociatiei nationale a ...</t>
  </si>
  <si>
    <t>Membru al Asociatiei internationale a ...</t>
  </si>
  <si>
    <t>Membru al Asociatiei nationale a ...</t>
  </si>
  <si>
    <t>Membru in Consiliul de conducere al ...</t>
  </si>
  <si>
    <t>Membru al Organizatiei ...</t>
  </si>
  <si>
    <t>15/ program</t>
  </si>
  <si>
    <t>CONDITII MINIMALE - PUNCTAJ TOTAL</t>
  </si>
  <si>
    <t>Membru echipa proiectului ...</t>
  </si>
  <si>
    <t>Punctaj minim - CS 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</si>
</sst>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_(* \(#,##0.00\);_(* &quot;-&quot;??_);_(@_)"/>
    <numFmt numFmtId="164" formatCode="_-* #,##0.00\ &quot;lei&quot;_-;\-* #,##0.00\ &quot;lei&quot;_-;_-* &quot;-&quot;??\ &quot;lei&quot;_-;_-@_-"/>
  </numFmts>
  <fonts count="31" x14ac:knownFonts="1">
    <font>
      <sz val="10"/>
      <name val="Arial"/>
    </font>
    <font>
      <sz val="10"/>
      <name val="Arial"/>
    </font>
    <font>
      <sz val="10"/>
      <name val="Arial"/>
      <family val="2"/>
      <charset val="238"/>
    </font>
    <font>
      <b/>
      <sz val="10"/>
      <name val="Arial"/>
      <family val="2"/>
      <charset val="238"/>
    </font>
    <font>
      <sz val="10"/>
      <name val="Arial"/>
      <family val="2"/>
      <charset val="238"/>
    </font>
    <font>
      <sz val="10"/>
      <color indexed="8"/>
      <name val="Arial"/>
      <family val="2"/>
      <charset val="238"/>
    </font>
    <font>
      <b/>
      <sz val="12"/>
      <name val="Arial"/>
      <family val="2"/>
      <charset val="238"/>
    </font>
    <font>
      <b/>
      <sz val="10"/>
      <color indexed="8"/>
      <name val="Arial"/>
      <family val="2"/>
      <charset val="238"/>
    </font>
    <font>
      <b/>
      <sz val="14"/>
      <name val="Arial"/>
      <family val="2"/>
      <charset val="238"/>
    </font>
    <font>
      <b/>
      <sz val="11"/>
      <name val="Arial"/>
      <family val="2"/>
      <charset val="238"/>
    </font>
    <font>
      <sz val="11"/>
      <name val="Arial"/>
      <family val="2"/>
      <charset val="238"/>
    </font>
    <font>
      <sz val="9"/>
      <color indexed="81"/>
      <name val="Tahoma"/>
      <family val="2"/>
    </font>
    <font>
      <b/>
      <sz val="9"/>
      <color indexed="81"/>
      <name val="Tahoma"/>
      <family val="2"/>
    </font>
    <font>
      <b/>
      <sz val="10"/>
      <name val="Arial"/>
      <family val="2"/>
    </font>
    <font>
      <b/>
      <sz val="10"/>
      <name val="Calibri"/>
      <family val="2"/>
    </font>
    <font>
      <b/>
      <sz val="9"/>
      <name val="Arial"/>
      <family val="2"/>
      <charset val="238"/>
    </font>
    <font>
      <b/>
      <sz val="10"/>
      <color theme="1"/>
      <name val="Arial"/>
      <family val="2"/>
      <charset val="238"/>
    </font>
    <font>
      <sz val="10"/>
      <color theme="1"/>
      <name val="Arial"/>
      <family val="2"/>
      <charset val="238"/>
    </font>
    <font>
      <sz val="10"/>
      <color rgb="FF000000"/>
      <name val="Arial"/>
      <family val="2"/>
      <charset val="238"/>
    </font>
    <font>
      <b/>
      <sz val="10"/>
      <color rgb="FFFF0000"/>
      <name val="Arial"/>
      <family val="2"/>
    </font>
    <font>
      <u/>
      <sz val="10"/>
      <color theme="10"/>
      <name val="Arial"/>
      <family val="2"/>
    </font>
    <font>
      <sz val="10"/>
      <name val="Arial"/>
      <family val="2"/>
    </font>
    <font>
      <sz val="10"/>
      <color rgb="FFFF0000"/>
      <name val="Arial"/>
      <family val="2"/>
    </font>
    <font>
      <b/>
      <sz val="12"/>
      <color theme="1"/>
      <name val="Arial"/>
      <family val="2"/>
    </font>
    <font>
      <sz val="10"/>
      <color rgb="FFFF0000"/>
      <name val="Arial"/>
      <family val="2"/>
      <charset val="238"/>
    </font>
    <font>
      <b/>
      <sz val="9"/>
      <color indexed="81"/>
      <name val="Tahoma"/>
      <charset val="1"/>
    </font>
    <font>
      <i/>
      <sz val="10"/>
      <name val="Arial"/>
      <family val="2"/>
    </font>
    <font>
      <b/>
      <sz val="11"/>
      <name val="Arial"/>
      <family val="2"/>
    </font>
    <font>
      <b/>
      <sz val="11"/>
      <color theme="1"/>
      <name val="Arial"/>
      <family val="2"/>
    </font>
    <font>
      <b/>
      <sz val="14"/>
      <name val="Arial"/>
      <family val="2"/>
    </font>
    <font>
      <b/>
      <sz val="10"/>
      <color theme="1"/>
      <name val="Arial"/>
      <family val="2"/>
    </font>
  </fonts>
  <fills count="15">
    <fill>
      <patternFill patternType="none"/>
    </fill>
    <fill>
      <patternFill patternType="gray125"/>
    </fill>
    <fill>
      <patternFill patternType="solid">
        <fgColor theme="0" tint="-0.14996795556505021"/>
        <bgColor indexed="64"/>
      </patternFill>
    </fill>
    <fill>
      <patternFill patternType="solid">
        <fgColor rgb="FFFFFFFF"/>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rgb="FF92D050"/>
        <bgColor indexed="64"/>
      </patternFill>
    </fill>
    <fill>
      <patternFill patternType="solid">
        <fgColor rgb="FFFFFF99"/>
        <bgColor indexed="64"/>
      </patternFill>
    </fill>
    <fill>
      <patternFill patternType="solid">
        <fgColor rgb="FF00B050"/>
        <bgColor indexed="64"/>
      </patternFill>
    </fill>
    <fill>
      <patternFill patternType="solid">
        <fgColor rgb="FFFFFF00"/>
        <bgColor indexed="64"/>
      </patternFill>
    </fill>
    <fill>
      <patternFill patternType="solid">
        <fgColor rgb="FFFFFFCC"/>
        <bgColor indexed="64"/>
      </patternFill>
    </fill>
    <fill>
      <patternFill patternType="solid">
        <fgColor theme="9" tint="0.39997558519241921"/>
        <bgColor indexed="64"/>
      </patternFill>
    </fill>
    <fill>
      <patternFill patternType="solid">
        <fgColor theme="9" tint="0.59999389629810485"/>
        <bgColor indexed="64"/>
      </patternFill>
    </fill>
    <fill>
      <patternFill patternType="solid">
        <fgColor rgb="FFFFC000"/>
        <bgColor indexed="64"/>
      </patternFill>
    </fill>
    <fill>
      <patternFill patternType="solid">
        <fgColor rgb="FFFF0000"/>
        <bgColor indexed="64"/>
      </patternFill>
    </fill>
  </fills>
  <borders count="7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bottom/>
      <diagonal/>
    </border>
    <border>
      <left style="thin">
        <color indexed="64"/>
      </left>
      <right style="medium">
        <color indexed="64"/>
      </right>
      <top style="medium">
        <color indexed="64"/>
      </top>
      <bottom style="medium">
        <color indexed="64"/>
      </bottom>
      <diagonal/>
    </border>
    <border>
      <left style="thin">
        <color indexed="64"/>
      </left>
      <right/>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right/>
      <top style="medium">
        <color indexed="64"/>
      </top>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diagonal/>
    </border>
    <border>
      <left/>
      <right/>
      <top style="medium">
        <color indexed="64"/>
      </top>
      <bottom style="medium">
        <color indexed="64"/>
      </bottom>
      <diagonal/>
    </border>
    <border>
      <left/>
      <right style="thin">
        <color indexed="64"/>
      </right>
      <top style="thin">
        <color indexed="64"/>
      </top>
      <bottom/>
      <diagonal/>
    </border>
    <border>
      <left/>
      <right style="thin">
        <color indexed="64"/>
      </right>
      <top/>
      <bottom/>
      <diagonal/>
    </border>
    <border>
      <left style="thick">
        <color indexed="64"/>
      </left>
      <right style="thin">
        <color indexed="64"/>
      </right>
      <top/>
      <bottom/>
      <diagonal/>
    </border>
    <border>
      <left style="thick">
        <color indexed="64"/>
      </left>
      <right/>
      <top/>
      <bottom/>
      <diagonal/>
    </border>
    <border>
      <left style="thin">
        <color indexed="64"/>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top style="thin">
        <color indexed="64"/>
      </top>
      <bottom/>
      <diagonal/>
    </border>
    <border>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style="thick">
        <color indexed="64"/>
      </left>
      <right/>
      <top style="thin">
        <color indexed="64"/>
      </top>
      <bottom/>
      <diagonal/>
    </border>
    <border>
      <left style="medium">
        <color indexed="64"/>
      </left>
      <right/>
      <top/>
      <bottom style="medium">
        <color indexed="64"/>
      </bottom>
      <diagonal/>
    </border>
    <border>
      <left/>
      <right/>
      <top/>
      <bottom style="medium">
        <color indexed="64"/>
      </bottom>
      <diagonal/>
    </border>
    <border>
      <left style="thick">
        <color indexed="64"/>
      </left>
      <right/>
      <top style="thin">
        <color indexed="64"/>
      </top>
      <bottom style="thick">
        <color indexed="64"/>
      </bottom>
      <diagonal/>
    </border>
    <border>
      <left style="medium">
        <color indexed="64"/>
      </left>
      <right/>
      <top style="medium">
        <color indexed="64"/>
      </top>
      <bottom style="thin">
        <color indexed="64"/>
      </bottom>
      <diagonal/>
    </border>
    <border>
      <left style="medium">
        <color indexed="64"/>
      </left>
      <right/>
      <top/>
      <bottom style="thin">
        <color indexed="64"/>
      </bottom>
      <diagonal/>
    </border>
    <border>
      <left style="thick">
        <color indexed="64"/>
      </left>
      <right/>
      <top/>
      <bottom style="thin">
        <color indexed="64"/>
      </bottom>
      <diagonal/>
    </border>
    <border>
      <left style="thick">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medium">
        <color indexed="64"/>
      </right>
      <top/>
      <bottom style="medium">
        <color indexed="64"/>
      </bottom>
      <diagonal/>
    </border>
    <border>
      <left/>
      <right/>
      <top/>
      <bottom style="thick">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ck">
        <color indexed="64"/>
      </left>
      <right/>
      <top/>
      <bottom style="thick">
        <color indexed="64"/>
      </bottom>
      <diagonal/>
    </border>
    <border>
      <left style="medium">
        <color indexed="64"/>
      </left>
      <right/>
      <top style="thin">
        <color indexed="64"/>
      </top>
      <bottom/>
      <diagonal/>
    </border>
  </borders>
  <cellStyleXfs count="3">
    <xf numFmtId="0" fontId="0" fillId="0" borderId="0"/>
    <xf numFmtId="43" fontId="1" fillId="0" borderId="0" applyFont="0" applyFill="0" applyBorder="0" applyAlignment="0" applyProtection="0"/>
    <xf numFmtId="0" fontId="20" fillId="0" borderId="0" applyNumberFormat="0" applyFill="0" applyBorder="0" applyAlignment="0" applyProtection="0">
      <alignment vertical="top"/>
      <protection locked="0"/>
    </xf>
  </cellStyleXfs>
  <cellXfs count="382">
    <xf numFmtId="0" fontId="0" fillId="0" borderId="0" xfId="0"/>
    <xf numFmtId="0" fontId="4" fillId="0" borderId="0" xfId="0" applyFont="1"/>
    <xf numFmtId="0" fontId="4" fillId="0" borderId="0" xfId="0" applyFont="1" applyAlignment="1">
      <alignment horizontal="center" vertical="center"/>
    </xf>
    <xf numFmtId="0" fontId="4" fillId="0" borderId="1" xfId="0" applyFont="1" applyBorder="1" applyAlignment="1">
      <alignment horizontal="center" vertical="center"/>
    </xf>
    <xf numFmtId="0" fontId="4" fillId="0" borderId="5" xfId="0" applyFont="1" applyBorder="1" applyAlignment="1">
      <alignment horizontal="center" vertical="center"/>
    </xf>
    <xf numFmtId="0" fontId="2" fillId="0" borderId="5" xfId="0" applyFont="1" applyBorder="1" applyAlignment="1">
      <alignment horizontal="left" vertical="center" wrapText="1"/>
    </xf>
    <xf numFmtId="0" fontId="0" fillId="0" borderId="0" xfId="0" applyFill="1"/>
    <xf numFmtId="0" fontId="0" fillId="0" borderId="0" xfId="0" applyFill="1" applyAlignment="1">
      <alignment vertical="center" wrapText="1"/>
    </xf>
    <xf numFmtId="0" fontId="4" fillId="0" borderId="1" xfId="0" applyFont="1" applyFill="1" applyBorder="1" applyAlignment="1">
      <alignment vertical="center" wrapText="1"/>
    </xf>
    <xf numFmtId="0" fontId="2" fillId="0" borderId="1" xfId="0" applyFont="1" applyBorder="1" applyAlignment="1">
      <alignment horizontal="left" vertical="center" wrapText="1"/>
    </xf>
    <xf numFmtId="0" fontId="4" fillId="0" borderId="4" xfId="0" applyFont="1" applyFill="1" applyBorder="1" applyAlignment="1">
      <alignment vertical="center" wrapText="1"/>
    </xf>
    <xf numFmtId="0" fontId="2" fillId="0" borderId="1" xfId="0" applyFont="1" applyBorder="1" applyAlignment="1">
      <alignment horizontal="center" vertical="center" wrapText="1"/>
    </xf>
    <xf numFmtId="0" fontId="2" fillId="0" borderId="0" xfId="0" applyFont="1" applyAlignment="1">
      <alignment horizontal="center" vertical="center"/>
    </xf>
    <xf numFmtId="0" fontId="2" fillId="0" borderId="0" xfId="0" applyFont="1"/>
    <xf numFmtId="0" fontId="6" fillId="0" borderId="0" xfId="0" applyFont="1" applyAlignment="1">
      <alignment wrapText="1"/>
    </xf>
    <xf numFmtId="1" fontId="4" fillId="0" borderId="1" xfId="0" applyNumberFormat="1" applyFont="1" applyBorder="1" applyAlignment="1">
      <alignment horizontal="center" vertical="center"/>
    </xf>
    <xf numFmtId="1" fontId="4" fillId="0" borderId="1" xfId="1" applyNumberFormat="1" applyFont="1" applyBorder="1" applyAlignment="1">
      <alignment horizontal="center" vertical="center"/>
    </xf>
    <xf numFmtId="1" fontId="4" fillId="0" borderId="4" xfId="0" applyNumberFormat="1" applyFont="1" applyBorder="1" applyAlignment="1">
      <alignment horizontal="center" vertical="center"/>
    </xf>
    <xf numFmtId="1" fontId="4" fillId="0" borderId="5" xfId="0" applyNumberFormat="1" applyFont="1" applyBorder="1" applyAlignment="1">
      <alignment horizontal="center" vertical="center"/>
    </xf>
    <xf numFmtId="0" fontId="2" fillId="0" borderId="2" xfId="0" applyFont="1" applyBorder="1" applyAlignment="1">
      <alignment horizontal="left" vertical="center" wrapText="1"/>
    </xf>
    <xf numFmtId="0" fontId="4" fillId="0" borderId="13" xfId="0" applyFont="1" applyBorder="1" applyAlignment="1">
      <alignment horizontal="center" vertical="center"/>
    </xf>
    <xf numFmtId="1" fontId="4" fillId="0" borderId="13" xfId="0" applyNumberFormat="1" applyFont="1" applyBorder="1" applyAlignment="1">
      <alignment horizontal="center" vertical="center"/>
    </xf>
    <xf numFmtId="0" fontId="2" fillId="0" borderId="13" xfId="0" applyFont="1" applyBorder="1" applyAlignment="1">
      <alignment horizontal="left" vertical="center" wrapText="1"/>
    </xf>
    <xf numFmtId="0" fontId="3" fillId="0" borderId="0" xfId="0" applyFont="1" applyFill="1" applyAlignment="1">
      <alignment vertical="center" wrapText="1"/>
    </xf>
    <xf numFmtId="0" fontId="0" fillId="0" borderId="0" xfId="0" applyFill="1" applyBorder="1" applyAlignment="1">
      <alignment vertical="center" wrapText="1"/>
    </xf>
    <xf numFmtId="0" fontId="2" fillId="0" borderId="13" xfId="0" applyFont="1" applyFill="1" applyBorder="1" applyAlignment="1">
      <alignment vertical="center" wrapText="1"/>
    </xf>
    <xf numFmtId="0" fontId="0" fillId="0" borderId="2" xfId="0" applyFill="1" applyBorder="1" applyAlignment="1">
      <alignment horizontal="center" vertical="center" wrapText="1"/>
    </xf>
    <xf numFmtId="0" fontId="0" fillId="0" borderId="1" xfId="0" applyFill="1" applyBorder="1" applyAlignment="1">
      <alignment horizontal="center" vertical="center" wrapText="1"/>
    </xf>
    <xf numFmtId="0" fontId="0" fillId="0" borderId="10" xfId="0" applyFill="1" applyBorder="1" applyAlignment="1">
      <alignment horizontal="center" vertical="center" wrapText="1"/>
    </xf>
    <xf numFmtId="0" fontId="0" fillId="0" borderId="5" xfId="0" applyFill="1" applyBorder="1" applyAlignment="1">
      <alignment horizontal="center" vertical="center" wrapText="1"/>
    </xf>
    <xf numFmtId="0" fontId="0" fillId="0" borderId="0" xfId="0" applyFill="1" applyAlignment="1">
      <alignment horizontal="center"/>
    </xf>
    <xf numFmtId="0" fontId="0" fillId="0" borderId="13" xfId="0" applyFill="1" applyBorder="1" applyAlignment="1">
      <alignment horizontal="center" vertical="center" wrapText="1"/>
    </xf>
    <xf numFmtId="2" fontId="2" fillId="0" borderId="0" xfId="0" applyNumberFormat="1" applyFont="1" applyFill="1"/>
    <xf numFmtId="2" fontId="0" fillId="0" borderId="0" xfId="0" applyNumberFormat="1" applyFill="1"/>
    <xf numFmtId="0" fontId="3" fillId="0" borderId="0" xfId="0" applyFont="1" applyBorder="1" applyAlignment="1">
      <alignment vertical="center" wrapText="1"/>
    </xf>
    <xf numFmtId="0" fontId="2" fillId="0" borderId="13" xfId="0" applyFont="1" applyBorder="1" applyAlignment="1">
      <alignment horizontal="center" vertical="center" wrapText="1"/>
    </xf>
    <xf numFmtId="0" fontId="4" fillId="0" borderId="0" xfId="0" applyFont="1" applyAlignment="1">
      <alignment horizontal="center"/>
    </xf>
    <xf numFmtId="0" fontId="13" fillId="0" borderId="33" xfId="0" applyFont="1" applyBorder="1"/>
    <xf numFmtId="0" fontId="0" fillId="0" borderId="34" xfId="0" applyBorder="1"/>
    <xf numFmtId="0" fontId="13" fillId="0" borderId="35" xfId="0" applyFont="1" applyBorder="1"/>
    <xf numFmtId="0" fontId="0" fillId="0" borderId="36" xfId="0" applyBorder="1"/>
    <xf numFmtId="0" fontId="13" fillId="0" borderId="33" xfId="0" applyFont="1" applyBorder="1" applyAlignment="1">
      <alignment horizontal="center"/>
    </xf>
    <xf numFmtId="2" fontId="0" fillId="0" borderId="34" xfId="0" applyNumberFormat="1" applyBorder="1" applyAlignment="1">
      <alignment horizontal="center"/>
    </xf>
    <xf numFmtId="0" fontId="13" fillId="0" borderId="35" xfId="0" applyFont="1" applyBorder="1" applyAlignment="1">
      <alignment horizontal="center"/>
    </xf>
    <xf numFmtId="2" fontId="0" fillId="0" borderId="36" xfId="0" applyNumberFormat="1" applyBorder="1" applyAlignment="1">
      <alignment horizontal="center"/>
    </xf>
    <xf numFmtId="0" fontId="13" fillId="0" borderId="0" xfId="0" applyFont="1" applyBorder="1" applyAlignment="1">
      <alignment horizontal="center"/>
    </xf>
    <xf numFmtId="2" fontId="0" fillId="0" borderId="0" xfId="0" applyNumberFormat="1" applyBorder="1" applyAlignment="1">
      <alignment horizontal="center"/>
    </xf>
    <xf numFmtId="0" fontId="20" fillId="0" borderId="0" xfId="2" applyFill="1" applyBorder="1" applyAlignment="1" applyProtection="1">
      <alignment horizontal="left"/>
    </xf>
    <xf numFmtId="0" fontId="20" fillId="0" borderId="0" xfId="2" applyAlignment="1" applyProtection="1"/>
    <xf numFmtId="2" fontId="2" fillId="9" borderId="41" xfId="0" applyNumberFormat="1" applyFont="1" applyFill="1" applyBorder="1" applyAlignment="1">
      <alignment horizontal="center" vertical="center"/>
    </xf>
    <xf numFmtId="2" fontId="2" fillId="9" borderId="34" xfId="0" applyNumberFormat="1" applyFont="1" applyFill="1" applyBorder="1" applyAlignment="1">
      <alignment horizontal="center" vertical="center"/>
    </xf>
    <xf numFmtId="2" fontId="2" fillId="9" borderId="36" xfId="0" applyNumberFormat="1" applyFont="1" applyFill="1" applyBorder="1" applyAlignment="1">
      <alignment horizontal="center" vertical="center"/>
    </xf>
    <xf numFmtId="0" fontId="2" fillId="0" borderId="4" xfId="0" applyFont="1" applyBorder="1" applyAlignment="1">
      <alignment horizontal="center" vertical="center" wrapText="1"/>
    </xf>
    <xf numFmtId="2" fontId="2" fillId="9" borderId="43" xfId="0" applyNumberFormat="1" applyFont="1" applyFill="1" applyBorder="1" applyAlignment="1">
      <alignment horizontal="center" vertical="center"/>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13" fillId="6" borderId="13" xfId="0" applyFont="1" applyFill="1" applyBorder="1" applyAlignment="1">
      <alignment horizontal="center" vertical="center" wrapText="1"/>
    </xf>
    <xf numFmtId="164" fontId="13" fillId="6" borderId="13" xfId="0" applyNumberFormat="1" applyFont="1" applyFill="1" applyBorder="1" applyAlignment="1">
      <alignment horizontal="center" vertical="center"/>
    </xf>
    <xf numFmtId="0" fontId="13" fillId="7" borderId="41" xfId="0" applyFont="1" applyFill="1" applyBorder="1" applyAlignment="1">
      <alignment horizontal="center" vertical="center"/>
    </xf>
    <xf numFmtId="0" fontId="2" fillId="0" borderId="4" xfId="0" applyFont="1" applyBorder="1" applyAlignment="1">
      <alignment horizontal="left" vertical="center" wrapText="1"/>
    </xf>
    <xf numFmtId="0" fontId="2" fillId="0" borderId="4" xfId="0" applyFont="1" applyBorder="1" applyAlignment="1">
      <alignment horizontal="center" vertical="center"/>
    </xf>
    <xf numFmtId="0" fontId="2" fillId="0" borderId="13" xfId="0" applyFont="1" applyBorder="1" applyAlignment="1">
      <alignment horizontal="left" vertical="top" wrapText="1"/>
    </xf>
    <xf numFmtId="0" fontId="2" fillId="0" borderId="13" xfId="0" applyFont="1" applyBorder="1" applyAlignment="1">
      <alignment horizontal="center" vertical="center"/>
    </xf>
    <xf numFmtId="1" fontId="9" fillId="12" borderId="1" xfId="0" applyNumberFormat="1" applyFont="1" applyFill="1" applyBorder="1" applyAlignment="1">
      <alignment horizontal="center"/>
    </xf>
    <xf numFmtId="0" fontId="2" fillId="0" borderId="2" xfId="0" applyFont="1" applyBorder="1" applyAlignment="1">
      <alignment horizontal="left" vertical="top" wrapText="1"/>
    </xf>
    <xf numFmtId="2" fontId="2" fillId="9" borderId="47" xfId="0" applyNumberFormat="1" applyFont="1" applyFill="1" applyBorder="1" applyAlignment="1">
      <alignment horizontal="center" vertical="center"/>
    </xf>
    <xf numFmtId="0" fontId="3" fillId="6" borderId="13" xfId="0" applyFont="1" applyFill="1" applyBorder="1" applyAlignment="1">
      <alignment horizontal="center" vertical="center" wrapText="1"/>
    </xf>
    <xf numFmtId="164" fontId="3" fillId="6" borderId="13" xfId="0" applyNumberFormat="1" applyFont="1" applyFill="1" applyBorder="1" applyAlignment="1">
      <alignment horizontal="center" vertical="center"/>
    </xf>
    <xf numFmtId="164" fontId="3" fillId="6" borderId="13" xfId="0" applyNumberFormat="1" applyFont="1" applyFill="1" applyBorder="1" applyAlignment="1">
      <alignment horizontal="center" vertical="center" wrapText="1"/>
    </xf>
    <xf numFmtId="0" fontId="3" fillId="6" borderId="13" xfId="0" applyFont="1" applyFill="1" applyBorder="1" applyAlignment="1">
      <alignment horizontal="center" vertical="center"/>
    </xf>
    <xf numFmtId="1" fontId="2" fillId="9" borderId="34" xfId="0" applyNumberFormat="1" applyFont="1" applyFill="1" applyBorder="1" applyAlignment="1">
      <alignment horizontal="center" vertical="center"/>
    </xf>
    <xf numFmtId="1" fontId="2" fillId="9" borderId="43" xfId="0" applyNumberFormat="1" applyFont="1" applyFill="1" applyBorder="1" applyAlignment="1">
      <alignment horizontal="center" vertical="center"/>
    </xf>
    <xf numFmtId="0" fontId="16" fillId="2" borderId="40" xfId="0" applyFont="1" applyFill="1" applyBorder="1" applyAlignment="1">
      <alignment horizontal="center" vertical="center" textRotation="90" wrapText="1"/>
    </xf>
    <xf numFmtId="0" fontId="16" fillId="2" borderId="13" xfId="0" applyFont="1" applyFill="1" applyBorder="1" applyAlignment="1">
      <alignment horizontal="center" vertical="center" wrapText="1"/>
    </xf>
    <xf numFmtId="0" fontId="3" fillId="6" borderId="5" xfId="0" applyFont="1" applyFill="1" applyBorder="1" applyAlignment="1">
      <alignment horizontal="center" vertical="center" wrapText="1"/>
    </xf>
    <xf numFmtId="164" fontId="3" fillId="6" borderId="5" xfId="0" applyNumberFormat="1" applyFont="1" applyFill="1" applyBorder="1" applyAlignment="1">
      <alignment horizontal="center" vertical="center"/>
    </xf>
    <xf numFmtId="164" fontId="3" fillId="6" borderId="5" xfId="0" applyNumberFormat="1" applyFont="1" applyFill="1" applyBorder="1" applyAlignment="1">
      <alignment horizontal="center" vertical="center" wrapText="1"/>
    </xf>
    <xf numFmtId="0" fontId="3" fillId="6" borderId="5" xfId="0" applyFont="1" applyFill="1" applyBorder="1" applyAlignment="1">
      <alignment horizontal="center" vertical="center"/>
    </xf>
    <xf numFmtId="0" fontId="13" fillId="6" borderId="5" xfId="0" applyFont="1" applyFill="1" applyBorder="1" applyAlignment="1">
      <alignment horizontal="center" vertical="center" wrapText="1"/>
    </xf>
    <xf numFmtId="0" fontId="13" fillId="7" borderId="36" xfId="0" applyFont="1" applyFill="1" applyBorder="1" applyAlignment="1">
      <alignment horizontal="center" vertical="center"/>
    </xf>
    <xf numFmtId="2" fontId="2" fillId="9" borderId="1" xfId="0" applyNumberFormat="1" applyFont="1" applyFill="1" applyBorder="1" applyAlignment="1">
      <alignment horizontal="center" vertical="center"/>
    </xf>
    <xf numFmtId="2" fontId="8" fillId="7" borderId="15" xfId="0" applyNumberFormat="1" applyFont="1" applyFill="1" applyBorder="1" applyAlignment="1">
      <alignment vertical="center"/>
    </xf>
    <xf numFmtId="0" fontId="24" fillId="12" borderId="41" xfId="0" applyFont="1" applyFill="1" applyBorder="1" applyAlignment="1">
      <alignment horizontal="left"/>
    </xf>
    <xf numFmtId="0" fontId="5" fillId="0" borderId="13" xfId="0" applyFont="1" applyFill="1" applyBorder="1" applyAlignment="1">
      <alignment horizontal="justify" vertical="center"/>
    </xf>
    <xf numFmtId="0" fontId="17" fillId="0" borderId="1" xfId="0" applyFont="1" applyFill="1" applyBorder="1" applyAlignment="1">
      <alignment vertical="top" wrapText="1"/>
    </xf>
    <xf numFmtId="0" fontId="17" fillId="0" borderId="5" xfId="0" applyFont="1" applyFill="1" applyBorder="1" applyAlignment="1">
      <alignment vertical="top" wrapText="1"/>
    </xf>
    <xf numFmtId="2" fontId="9" fillId="0" borderId="0" xfId="0" applyNumberFormat="1" applyFont="1" applyFill="1" applyBorder="1" applyAlignment="1">
      <alignment horizontal="center" vertical="center"/>
    </xf>
    <xf numFmtId="1" fontId="9" fillId="0" borderId="0" xfId="0" applyNumberFormat="1" applyFont="1" applyFill="1" applyBorder="1" applyAlignment="1">
      <alignment horizontal="center" vertical="center"/>
    </xf>
    <xf numFmtId="2" fontId="8" fillId="0" borderId="0" xfId="0" applyNumberFormat="1" applyFont="1" applyFill="1" applyBorder="1" applyAlignment="1">
      <alignment vertical="center"/>
    </xf>
    <xf numFmtId="0" fontId="13" fillId="7" borderId="30" xfId="0" applyFont="1" applyFill="1" applyBorder="1" applyAlignment="1">
      <alignment horizontal="center" vertical="center"/>
    </xf>
    <xf numFmtId="0" fontId="13" fillId="13" borderId="37" xfId="0" applyFont="1" applyFill="1" applyBorder="1" applyAlignment="1">
      <alignment horizontal="center" vertical="center"/>
    </xf>
    <xf numFmtId="0" fontId="5" fillId="0" borderId="1" xfId="0" applyFont="1" applyFill="1" applyBorder="1" applyAlignment="1">
      <alignment horizontal="justify" vertical="center"/>
    </xf>
    <xf numFmtId="0" fontId="17" fillId="0" borderId="1" xfId="0" applyFont="1" applyFill="1" applyBorder="1" applyAlignment="1">
      <alignment horizontal="justify" vertical="center"/>
    </xf>
    <xf numFmtId="2" fontId="2" fillId="9" borderId="13" xfId="0" applyNumberFormat="1" applyFont="1" applyFill="1" applyBorder="1" applyAlignment="1">
      <alignment horizontal="center" vertical="center"/>
    </xf>
    <xf numFmtId="0" fontId="24" fillId="12" borderId="34" xfId="0" applyFont="1" applyFill="1" applyBorder="1" applyAlignment="1">
      <alignment horizontal="left"/>
    </xf>
    <xf numFmtId="2" fontId="2" fillId="9" borderId="5" xfId="0" applyNumberFormat="1" applyFont="1" applyFill="1" applyBorder="1" applyAlignment="1">
      <alignment horizontal="center" vertical="center"/>
    </xf>
    <xf numFmtId="0" fontId="24" fillId="12" borderId="36" xfId="0" applyFont="1" applyFill="1" applyBorder="1" applyAlignment="1">
      <alignment horizontal="left"/>
    </xf>
    <xf numFmtId="0" fontId="24" fillId="0" borderId="0" xfId="0" applyFont="1" applyFill="1" applyBorder="1" applyAlignment="1">
      <alignment horizontal="left"/>
    </xf>
    <xf numFmtId="0" fontId="13" fillId="0" borderId="0" xfId="0" applyFont="1" applyFill="1" applyBorder="1" applyAlignment="1">
      <alignment horizontal="center" vertical="center"/>
    </xf>
    <xf numFmtId="1" fontId="4" fillId="0" borderId="4" xfId="1" applyNumberFormat="1" applyFont="1" applyBorder="1" applyAlignment="1">
      <alignment horizontal="center" vertical="center"/>
    </xf>
    <xf numFmtId="1" fontId="4" fillId="0" borderId="13" xfId="1" applyNumberFormat="1" applyFont="1" applyBorder="1" applyAlignment="1">
      <alignment horizontal="center" vertical="center"/>
    </xf>
    <xf numFmtId="2" fontId="10" fillId="9" borderId="34" xfId="0" applyNumberFormat="1" applyFont="1" applyFill="1" applyBorder="1" applyAlignment="1">
      <alignment horizontal="center" vertical="center"/>
    </xf>
    <xf numFmtId="2" fontId="10" fillId="9" borderId="43" xfId="0" applyNumberFormat="1" applyFont="1" applyFill="1" applyBorder="1" applyAlignment="1">
      <alignment horizontal="center" vertical="center"/>
    </xf>
    <xf numFmtId="2" fontId="10" fillId="9" borderId="41" xfId="0" applyNumberFormat="1" applyFont="1" applyFill="1" applyBorder="1" applyAlignment="1">
      <alignment horizontal="center" vertical="center"/>
    </xf>
    <xf numFmtId="1" fontId="3" fillId="6" borderId="13" xfId="0" applyNumberFormat="1" applyFont="1" applyFill="1" applyBorder="1" applyAlignment="1">
      <alignment horizontal="center" vertical="center" wrapText="1"/>
    </xf>
    <xf numFmtId="1" fontId="10" fillId="9" borderId="34" xfId="0" applyNumberFormat="1" applyFont="1" applyFill="1" applyBorder="1" applyAlignment="1">
      <alignment horizontal="center" vertical="center"/>
    </xf>
    <xf numFmtId="1" fontId="10" fillId="9" borderId="36" xfId="0" applyNumberFormat="1" applyFont="1" applyFill="1" applyBorder="1" applyAlignment="1">
      <alignment horizontal="center" vertical="center"/>
    </xf>
    <xf numFmtId="1" fontId="10" fillId="9" borderId="43" xfId="0" applyNumberFormat="1" applyFont="1" applyFill="1" applyBorder="1" applyAlignment="1">
      <alignment horizontal="center" vertical="center"/>
    </xf>
    <xf numFmtId="1" fontId="10" fillId="9" borderId="41" xfId="0" applyNumberFormat="1" applyFont="1" applyFill="1" applyBorder="1" applyAlignment="1">
      <alignment horizontal="center" vertical="center"/>
    </xf>
    <xf numFmtId="0" fontId="13" fillId="7" borderId="5" xfId="0" applyFont="1" applyFill="1" applyBorder="1" applyAlignment="1">
      <alignment horizontal="center" vertical="center"/>
    </xf>
    <xf numFmtId="0" fontId="13" fillId="13" borderId="36" xfId="0" applyFont="1" applyFill="1" applyBorder="1" applyAlignment="1">
      <alignment horizontal="center" vertical="center"/>
    </xf>
    <xf numFmtId="2" fontId="8" fillId="7" borderId="62" xfId="0" applyNumberFormat="1" applyFont="1" applyFill="1" applyBorder="1" applyAlignment="1">
      <alignment vertical="center"/>
    </xf>
    <xf numFmtId="0" fontId="23" fillId="11" borderId="1" xfId="0" applyFont="1" applyFill="1" applyBorder="1" applyAlignment="1">
      <alignment horizontal="right" vertical="center"/>
    </xf>
    <xf numFmtId="1" fontId="23" fillId="11" borderId="1" xfId="0" applyNumberFormat="1" applyFont="1" applyFill="1" applyBorder="1"/>
    <xf numFmtId="0" fontId="23" fillId="11" borderId="1" xfId="0" applyFont="1" applyFill="1" applyBorder="1"/>
    <xf numFmtId="2" fontId="2" fillId="9" borderId="13" xfId="0" applyNumberFormat="1" applyFont="1" applyFill="1" applyBorder="1" applyAlignment="1">
      <alignment horizontal="center" vertical="top"/>
    </xf>
    <xf numFmtId="0" fontId="0" fillId="12" borderId="41" xfId="0" applyFill="1" applyBorder="1" applyAlignment="1">
      <alignment vertical="center" wrapText="1"/>
    </xf>
    <xf numFmtId="0" fontId="3" fillId="0" borderId="0" xfId="0" applyFont="1" applyFill="1" applyBorder="1" applyAlignment="1">
      <alignment horizontal="left" vertical="top" wrapText="1"/>
    </xf>
    <xf numFmtId="1" fontId="0" fillId="0" borderId="0" xfId="0" applyNumberFormat="1" applyFill="1" applyBorder="1" applyAlignment="1">
      <alignment horizontal="center" vertical="center" wrapText="1"/>
    </xf>
    <xf numFmtId="2" fontId="8" fillId="0" borderId="0" xfId="0" applyNumberFormat="1" applyFont="1" applyFill="1" applyBorder="1" applyAlignment="1">
      <alignment vertical="center" wrapText="1"/>
    </xf>
    <xf numFmtId="0" fontId="3" fillId="0" borderId="0" xfId="0" applyFont="1" applyFill="1" applyBorder="1" applyAlignment="1">
      <alignment horizontal="center" vertical="center" wrapText="1"/>
    </xf>
    <xf numFmtId="0" fontId="3" fillId="0" borderId="0" xfId="0" applyFont="1" applyFill="1" applyBorder="1" applyAlignment="1">
      <alignment horizontal="left" vertical="center" wrapText="1"/>
    </xf>
    <xf numFmtId="1" fontId="2" fillId="0" borderId="0" xfId="0" applyNumberFormat="1" applyFont="1" applyFill="1" applyBorder="1" applyAlignment="1">
      <alignment horizontal="center" vertical="center"/>
    </xf>
    <xf numFmtId="0" fontId="0" fillId="0" borderId="4" xfId="0" applyFill="1" applyBorder="1" applyAlignment="1">
      <alignment horizontal="center" vertical="center" wrapText="1"/>
    </xf>
    <xf numFmtId="0" fontId="2" fillId="0" borderId="0" xfId="0" applyFont="1" applyFill="1" applyBorder="1" applyAlignment="1">
      <alignment horizontal="left" vertical="center" wrapText="1"/>
    </xf>
    <xf numFmtId="0" fontId="0" fillId="0" borderId="0" xfId="0" applyFill="1" applyBorder="1" applyAlignment="1">
      <alignment horizontal="center" vertical="center" wrapText="1"/>
    </xf>
    <xf numFmtId="0" fontId="16" fillId="4" borderId="40" xfId="0" applyFont="1" applyFill="1" applyBorder="1" applyAlignment="1">
      <alignment horizontal="center" vertical="center" textRotation="90" wrapText="1"/>
    </xf>
    <xf numFmtId="0" fontId="16" fillId="4" borderId="13" xfId="0" applyFont="1" applyFill="1" applyBorder="1" applyAlignment="1">
      <alignment horizontal="center" vertical="center" wrapText="1"/>
    </xf>
    <xf numFmtId="2" fontId="2" fillId="9" borderId="1" xfId="0" applyNumberFormat="1" applyFont="1" applyFill="1" applyBorder="1" applyAlignment="1">
      <alignment horizontal="center" vertical="top"/>
    </xf>
    <xf numFmtId="0" fontId="2" fillId="0" borderId="1" xfId="0" applyFont="1" applyBorder="1" applyAlignment="1">
      <alignment wrapText="1"/>
    </xf>
    <xf numFmtId="0" fontId="3" fillId="0" borderId="1" xfId="0" applyFont="1" applyFill="1" applyBorder="1" applyAlignment="1">
      <alignment vertical="center" wrapText="1"/>
    </xf>
    <xf numFmtId="0" fontId="5" fillId="0" borderId="13" xfId="0" applyFont="1" applyBorder="1" applyAlignment="1">
      <alignment horizontal="justify" vertical="center"/>
    </xf>
    <xf numFmtId="0" fontId="0" fillId="12" borderId="34" xfId="0" applyFill="1" applyBorder="1" applyAlignment="1">
      <alignment vertical="center" wrapText="1"/>
    </xf>
    <xf numFmtId="0" fontId="0" fillId="12" borderId="36" xfId="0" applyFill="1" applyBorder="1" applyAlignment="1">
      <alignment vertical="center" wrapText="1"/>
    </xf>
    <xf numFmtId="0" fontId="3" fillId="0" borderId="4" xfId="0" applyFont="1" applyFill="1" applyBorder="1" applyAlignment="1">
      <alignment vertical="center" wrapText="1"/>
    </xf>
    <xf numFmtId="2" fontId="2" fillId="9" borderId="4" xfId="0" applyNumberFormat="1" applyFont="1" applyFill="1" applyBorder="1" applyAlignment="1">
      <alignment horizontal="center" vertical="top"/>
    </xf>
    <xf numFmtId="2" fontId="2" fillId="9" borderId="41" xfId="0" applyNumberFormat="1" applyFont="1" applyFill="1" applyBorder="1" applyAlignment="1">
      <alignment horizontal="center" vertical="top"/>
    </xf>
    <xf numFmtId="2" fontId="2" fillId="9" borderId="34" xfId="0" applyNumberFormat="1" applyFont="1" applyFill="1" applyBorder="1" applyAlignment="1">
      <alignment horizontal="center" vertical="top"/>
    </xf>
    <xf numFmtId="2" fontId="2" fillId="9" borderId="43" xfId="0" applyNumberFormat="1" applyFont="1" applyFill="1" applyBorder="1" applyAlignment="1">
      <alignment horizontal="center" vertical="top"/>
    </xf>
    <xf numFmtId="1" fontId="2" fillId="9" borderId="36" xfId="0" applyNumberFormat="1" applyFont="1" applyFill="1" applyBorder="1" applyAlignment="1">
      <alignment horizontal="center" vertical="center"/>
    </xf>
    <xf numFmtId="1" fontId="2" fillId="9" borderId="47" xfId="0" applyNumberFormat="1" applyFont="1" applyFill="1" applyBorder="1" applyAlignment="1">
      <alignment horizontal="center" vertical="center"/>
    </xf>
    <xf numFmtId="0" fontId="13" fillId="7" borderId="15" xfId="0" applyFont="1" applyFill="1" applyBorder="1" applyAlignment="1">
      <alignment horizontal="center" vertical="center"/>
    </xf>
    <xf numFmtId="1" fontId="2" fillId="9" borderId="41" xfId="0" applyNumberFormat="1" applyFont="1" applyFill="1" applyBorder="1" applyAlignment="1">
      <alignment horizontal="center" vertical="center"/>
    </xf>
    <xf numFmtId="0" fontId="3" fillId="6" borderId="20" xfId="0" applyFont="1" applyFill="1" applyBorder="1" applyAlignment="1">
      <alignment horizontal="center" vertical="center" wrapText="1"/>
    </xf>
    <xf numFmtId="1" fontId="2" fillId="9" borderId="37" xfId="0" applyNumberFormat="1" applyFont="1" applyFill="1" applyBorder="1" applyAlignment="1">
      <alignment horizontal="center" vertical="center"/>
    </xf>
    <xf numFmtId="0" fontId="3" fillId="0" borderId="59" xfId="0" applyFont="1" applyFill="1" applyBorder="1" applyAlignment="1">
      <alignment vertical="top" wrapText="1"/>
    </xf>
    <xf numFmtId="0" fontId="3" fillId="0" borderId="20" xfId="0" applyFont="1" applyFill="1" applyBorder="1" applyAlignment="1">
      <alignment vertical="center" wrapText="1"/>
    </xf>
    <xf numFmtId="0" fontId="3" fillId="0" borderId="20" xfId="0" applyFont="1" applyFill="1" applyBorder="1" applyAlignment="1">
      <alignment horizontal="center" vertical="top" wrapText="1"/>
    </xf>
    <xf numFmtId="1" fontId="2" fillId="9" borderId="15" xfId="0" applyNumberFormat="1" applyFont="1" applyFill="1" applyBorder="1" applyAlignment="1">
      <alignment horizontal="center" vertical="center"/>
    </xf>
    <xf numFmtId="0" fontId="6" fillId="11" borderId="7" xfId="0" applyFont="1" applyFill="1" applyBorder="1" applyAlignment="1">
      <alignment horizontal="left" vertical="center"/>
    </xf>
    <xf numFmtId="0" fontId="6" fillId="11" borderId="50" xfId="0" applyFont="1" applyFill="1" applyBorder="1" applyAlignment="1">
      <alignment horizontal="left" vertical="center"/>
    </xf>
    <xf numFmtId="0" fontId="2" fillId="0" borderId="1" xfId="0" applyFont="1" applyBorder="1" applyAlignment="1">
      <alignment horizontal="center" vertical="center"/>
    </xf>
    <xf numFmtId="0" fontId="16" fillId="4" borderId="41" xfId="0" applyFont="1" applyFill="1" applyBorder="1" applyAlignment="1">
      <alignment horizontal="center" vertical="center" wrapText="1"/>
    </xf>
    <xf numFmtId="0" fontId="16" fillId="6" borderId="35" xfId="0" applyFont="1" applyFill="1" applyBorder="1" applyAlignment="1">
      <alignment horizontal="center" vertical="center" wrapText="1"/>
    </xf>
    <xf numFmtId="0" fontId="16" fillId="6" borderId="5" xfId="0" applyFont="1" applyFill="1" applyBorder="1" applyAlignment="1">
      <alignment horizontal="center" vertical="center" wrapText="1"/>
    </xf>
    <xf numFmtId="0" fontId="13" fillId="13" borderId="36" xfId="0" applyFont="1" applyFill="1" applyBorder="1" applyAlignment="1">
      <alignment horizontal="center" vertical="center" wrapText="1"/>
    </xf>
    <xf numFmtId="0" fontId="3" fillId="6" borderId="65" xfId="0" applyFont="1" applyFill="1" applyBorder="1" applyAlignment="1">
      <alignment horizontal="center" vertical="center" wrapText="1"/>
    </xf>
    <xf numFmtId="0" fontId="16" fillId="2" borderId="41" xfId="0" applyFont="1" applyFill="1" applyBorder="1" applyAlignment="1">
      <alignment horizontal="center" vertical="center" wrapText="1"/>
    </xf>
    <xf numFmtId="0" fontId="26" fillId="2" borderId="35" xfId="0" applyFont="1" applyFill="1" applyBorder="1" applyAlignment="1">
      <alignment horizontal="center" vertical="center" wrapText="1"/>
    </xf>
    <xf numFmtId="0" fontId="26" fillId="2" borderId="5" xfId="0" applyFont="1" applyFill="1" applyBorder="1" applyAlignment="1">
      <alignment horizontal="center" vertical="center" wrapText="1"/>
    </xf>
    <xf numFmtId="0" fontId="26" fillId="2" borderId="36" xfId="0" applyFont="1" applyFill="1" applyBorder="1" applyAlignment="1">
      <alignment horizontal="center" vertical="center" wrapText="1"/>
    </xf>
    <xf numFmtId="0" fontId="3" fillId="6" borderId="35" xfId="0" applyFont="1" applyFill="1" applyBorder="1" applyAlignment="1">
      <alignment horizontal="center" vertical="center" wrapText="1"/>
    </xf>
    <xf numFmtId="0" fontId="26" fillId="4" borderId="5" xfId="0" applyFont="1" applyFill="1" applyBorder="1" applyAlignment="1">
      <alignment horizontal="center" vertical="center" wrapText="1"/>
    </xf>
    <xf numFmtId="0" fontId="26" fillId="4" borderId="36" xfId="0" applyFont="1" applyFill="1" applyBorder="1" applyAlignment="1">
      <alignment horizontal="center" vertical="center" wrapText="1"/>
    </xf>
    <xf numFmtId="1" fontId="23" fillId="11" borderId="1" xfId="0" applyNumberFormat="1" applyFont="1" applyFill="1" applyBorder="1" applyAlignment="1">
      <alignment vertical="center"/>
    </xf>
    <xf numFmtId="0" fontId="27" fillId="0" borderId="47" xfId="0" applyFont="1" applyBorder="1"/>
    <xf numFmtId="0" fontId="27" fillId="0" borderId="34" xfId="0" applyFont="1" applyBorder="1"/>
    <xf numFmtId="0" fontId="27" fillId="0" borderId="36" xfId="0" applyFont="1" applyBorder="1"/>
    <xf numFmtId="0" fontId="13" fillId="0" borderId="46" xfId="0" applyFont="1" applyBorder="1"/>
    <xf numFmtId="0" fontId="0" fillId="0" borderId="47" xfId="0" applyBorder="1"/>
    <xf numFmtId="2" fontId="29" fillId="0" borderId="62" xfId="0" applyNumberFormat="1" applyFont="1" applyFill="1" applyBorder="1" applyAlignment="1">
      <alignment horizontal="center" vertical="center" wrapText="1"/>
    </xf>
    <xf numFmtId="0" fontId="26" fillId="4" borderId="35" xfId="0" applyFont="1" applyFill="1" applyBorder="1" applyAlignment="1">
      <alignment horizontal="center" vertical="center" wrapText="1"/>
    </xf>
    <xf numFmtId="1" fontId="9" fillId="0" borderId="0" xfId="0" applyNumberFormat="1" applyFont="1" applyFill="1" applyBorder="1" applyAlignment="1">
      <alignment horizontal="center"/>
    </xf>
    <xf numFmtId="0" fontId="28" fillId="11" borderId="70" xfId="0" applyFont="1" applyFill="1" applyBorder="1" applyAlignment="1">
      <alignment horizontal="right" vertical="center"/>
    </xf>
    <xf numFmtId="0" fontId="28" fillId="11" borderId="21" xfId="0" applyFont="1" applyFill="1" applyBorder="1" applyAlignment="1">
      <alignment horizontal="right" vertical="center"/>
    </xf>
    <xf numFmtId="0" fontId="28" fillId="11" borderId="71" xfId="0" applyFont="1" applyFill="1" applyBorder="1" applyAlignment="1">
      <alignment horizontal="right" vertical="center"/>
    </xf>
    <xf numFmtId="0" fontId="28" fillId="11" borderId="65" xfId="0" applyFont="1" applyFill="1" applyBorder="1" applyAlignment="1">
      <alignment horizontal="right" vertical="center"/>
    </xf>
    <xf numFmtId="0" fontId="13" fillId="9" borderId="3" xfId="0" applyFont="1" applyFill="1" applyBorder="1" applyAlignment="1">
      <alignment horizontal="center"/>
    </xf>
    <xf numFmtId="0" fontId="13" fillId="9" borderId="25" xfId="0" applyFont="1" applyFill="1" applyBorder="1" applyAlignment="1">
      <alignment horizontal="center"/>
    </xf>
    <xf numFmtId="0" fontId="13" fillId="9" borderId="17" xfId="0" applyFont="1" applyFill="1" applyBorder="1" applyAlignment="1">
      <alignment horizontal="center"/>
    </xf>
    <xf numFmtId="0" fontId="13" fillId="6" borderId="3" xfId="0" applyFont="1" applyFill="1" applyBorder="1" applyAlignment="1">
      <alignment horizontal="center"/>
    </xf>
    <xf numFmtId="0" fontId="13" fillId="6" borderId="17" xfId="0" applyFont="1" applyFill="1" applyBorder="1" applyAlignment="1">
      <alignment horizontal="center"/>
    </xf>
    <xf numFmtId="0" fontId="13" fillId="6" borderId="31" xfId="0" applyFont="1" applyFill="1" applyBorder="1" applyAlignment="1">
      <alignment horizontal="center"/>
    </xf>
    <xf numFmtId="0" fontId="13" fillId="6" borderId="32" xfId="0" applyFont="1" applyFill="1" applyBorder="1" applyAlignment="1">
      <alignment horizontal="center"/>
    </xf>
    <xf numFmtId="0" fontId="30" fillId="9" borderId="3" xfId="0" applyFont="1" applyFill="1" applyBorder="1" applyAlignment="1">
      <alignment horizontal="center"/>
    </xf>
    <xf numFmtId="0" fontId="30" fillId="9" borderId="17" xfId="0" applyFont="1" applyFill="1" applyBorder="1" applyAlignment="1">
      <alignment horizontal="center"/>
    </xf>
    <xf numFmtId="0" fontId="28" fillId="11" borderId="56" xfId="0" applyFont="1" applyFill="1" applyBorder="1" applyAlignment="1">
      <alignment horizontal="right" vertical="center"/>
    </xf>
    <xf numFmtId="0" fontId="28" fillId="11" borderId="19" xfId="0" applyFont="1" applyFill="1" applyBorder="1" applyAlignment="1">
      <alignment horizontal="right" vertical="center"/>
    </xf>
    <xf numFmtId="0" fontId="2" fillId="0" borderId="1" xfId="0" applyFont="1" applyBorder="1" applyAlignment="1">
      <alignment horizontal="left" vertical="center" wrapText="1"/>
    </xf>
    <xf numFmtId="0" fontId="16" fillId="8" borderId="12" xfId="0" applyFont="1" applyFill="1" applyBorder="1" applyAlignment="1">
      <alignment horizontal="center" vertical="center" wrapText="1"/>
    </xf>
    <xf numFmtId="0" fontId="16" fillId="8" borderId="13" xfId="0" applyFont="1" applyFill="1" applyBorder="1" applyAlignment="1">
      <alignment horizontal="center" vertical="center" wrapText="1"/>
    </xf>
    <xf numFmtId="0" fontId="16" fillId="8" borderId="41" xfId="0" applyFont="1" applyFill="1" applyBorder="1" applyAlignment="1">
      <alignment horizontal="center" vertical="center" wrapText="1"/>
    </xf>
    <xf numFmtId="0" fontId="13" fillId="6" borderId="13" xfId="0" applyFont="1" applyFill="1" applyBorder="1" applyAlignment="1">
      <alignment horizontal="center" vertical="center"/>
    </xf>
    <xf numFmtId="0" fontId="2" fillId="0" borderId="1" xfId="0" applyFont="1" applyBorder="1" applyAlignment="1">
      <alignment horizontal="center" vertical="center"/>
    </xf>
    <xf numFmtId="0" fontId="2" fillId="0" borderId="4" xfId="0" applyFont="1" applyBorder="1" applyAlignment="1">
      <alignment horizontal="center" vertical="center"/>
    </xf>
    <xf numFmtId="0" fontId="2" fillId="0" borderId="13" xfId="0" applyFont="1" applyBorder="1" applyAlignment="1">
      <alignment horizontal="center" vertical="center"/>
    </xf>
    <xf numFmtId="0" fontId="3" fillId="0" borderId="13" xfId="0" applyFont="1" applyFill="1" applyBorder="1" applyAlignment="1">
      <alignment horizontal="left" vertical="top" wrapText="1"/>
    </xf>
    <xf numFmtId="0" fontId="3" fillId="0" borderId="1" xfId="0" applyFont="1" applyFill="1" applyBorder="1" applyAlignment="1">
      <alignment horizontal="left" vertical="top" wrapText="1"/>
    </xf>
    <xf numFmtId="0" fontId="3" fillId="0" borderId="4" xfId="0" applyFont="1" applyFill="1" applyBorder="1" applyAlignment="1">
      <alignment horizontal="left" vertical="top" wrapText="1"/>
    </xf>
    <xf numFmtId="0" fontId="3" fillId="0" borderId="5" xfId="0" applyFont="1" applyFill="1" applyBorder="1" applyAlignment="1">
      <alignment horizontal="left" vertical="top" wrapText="1"/>
    </xf>
    <xf numFmtId="0" fontId="3" fillId="0" borderId="40" xfId="0" applyFont="1" applyFill="1" applyBorder="1" applyAlignment="1">
      <alignment horizontal="left" vertical="top" wrapText="1"/>
    </xf>
    <xf numFmtId="0" fontId="3" fillId="0" borderId="33" xfId="0" applyFont="1" applyFill="1" applyBorder="1" applyAlignment="1">
      <alignment horizontal="left" vertical="top" wrapText="1"/>
    </xf>
    <xf numFmtId="0" fontId="3" fillId="0" borderId="35" xfId="0" applyFont="1" applyFill="1" applyBorder="1" applyAlignment="1">
      <alignment horizontal="left" vertical="top" wrapText="1"/>
    </xf>
    <xf numFmtId="0" fontId="3" fillId="0" borderId="13" xfId="0" applyFont="1" applyFill="1" applyBorder="1" applyAlignment="1">
      <alignment horizontal="center" vertical="top" wrapText="1"/>
    </xf>
    <xf numFmtId="0" fontId="3" fillId="0" borderId="1" xfId="0" applyFont="1" applyFill="1" applyBorder="1" applyAlignment="1">
      <alignment horizontal="center" vertical="top" wrapText="1"/>
    </xf>
    <xf numFmtId="0" fontId="3" fillId="0" borderId="4" xfId="0" applyFont="1" applyFill="1" applyBorder="1" applyAlignment="1">
      <alignment horizontal="center" vertical="top" wrapText="1"/>
    </xf>
    <xf numFmtId="0" fontId="3" fillId="0" borderId="40" xfId="0" applyNumberFormat="1" applyFont="1" applyFill="1" applyBorder="1" applyAlignment="1">
      <alignment horizontal="left" vertical="top" wrapText="1"/>
    </xf>
    <xf numFmtId="0" fontId="3" fillId="0" borderId="33" xfId="0" applyNumberFormat="1" applyFont="1" applyFill="1" applyBorder="1" applyAlignment="1">
      <alignment horizontal="left" vertical="top" wrapText="1"/>
    </xf>
    <xf numFmtId="0" fontId="3" fillId="0" borderId="42" xfId="0" applyNumberFormat="1" applyFont="1" applyFill="1" applyBorder="1" applyAlignment="1">
      <alignment horizontal="left" vertical="top" wrapText="1"/>
    </xf>
    <xf numFmtId="0" fontId="3" fillId="0" borderId="46" xfId="0" applyFont="1" applyFill="1" applyBorder="1" applyAlignment="1">
      <alignment horizontal="left" vertical="top" wrapText="1"/>
    </xf>
    <xf numFmtId="0" fontId="3" fillId="0" borderId="42" xfId="0" applyFont="1" applyFill="1" applyBorder="1" applyAlignment="1">
      <alignment horizontal="left" vertical="top" wrapText="1"/>
    </xf>
    <xf numFmtId="0" fontId="3" fillId="0" borderId="13"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16" fillId="0" borderId="57" xfId="0" applyFont="1" applyBorder="1" applyAlignment="1">
      <alignment horizontal="center" vertical="center" textRotation="90" wrapText="1"/>
    </xf>
    <xf numFmtId="0" fontId="16" fillId="0" borderId="58" xfId="0" applyFont="1" applyBorder="1" applyAlignment="1">
      <alignment horizontal="center" vertical="center" textRotation="90" wrapText="1"/>
    </xf>
    <xf numFmtId="0" fontId="16" fillId="0" borderId="51" xfId="0" applyFont="1" applyBorder="1" applyAlignment="1">
      <alignment horizontal="center" vertical="center" textRotation="90" wrapText="1"/>
    </xf>
    <xf numFmtId="0" fontId="16" fillId="0" borderId="54" xfId="0" applyFont="1" applyBorder="1" applyAlignment="1">
      <alignment horizontal="center" vertical="center" textRotation="90" wrapText="1"/>
    </xf>
    <xf numFmtId="0" fontId="3" fillId="0" borderId="31" xfId="0" applyFont="1" applyFill="1" applyBorder="1" applyAlignment="1">
      <alignment vertical="top" wrapText="1"/>
    </xf>
    <xf numFmtId="0" fontId="3" fillId="0" borderId="39" xfId="0" applyFont="1" applyFill="1" applyBorder="1" applyAlignment="1">
      <alignment vertical="top" wrapText="1"/>
    </xf>
    <xf numFmtId="0" fontId="3" fillId="0" borderId="52" xfId="0" applyFont="1" applyFill="1" applyBorder="1" applyAlignment="1">
      <alignment vertical="top" wrapText="1"/>
    </xf>
    <xf numFmtId="0" fontId="3" fillId="0" borderId="55" xfId="0" applyFont="1" applyFill="1" applyBorder="1" applyAlignment="1">
      <alignment vertical="center" wrapText="1"/>
    </xf>
    <xf numFmtId="0" fontId="3" fillId="0" borderId="56" xfId="0" applyFont="1" applyFill="1" applyBorder="1" applyAlignment="1">
      <alignment vertical="center" wrapText="1"/>
    </xf>
    <xf numFmtId="0" fontId="3" fillId="0" borderId="52" xfId="0" applyFont="1" applyFill="1" applyBorder="1" applyAlignment="1">
      <alignment vertical="center" wrapText="1"/>
    </xf>
    <xf numFmtId="0" fontId="3" fillId="0" borderId="31" xfId="0" applyFont="1" applyFill="1" applyBorder="1" applyAlignment="1">
      <alignment horizontal="left" vertical="top" wrapText="1"/>
    </xf>
    <xf numFmtId="0" fontId="3" fillId="0" borderId="39" xfId="0" applyFont="1" applyFill="1" applyBorder="1" applyAlignment="1">
      <alignment horizontal="left" vertical="top" wrapText="1"/>
    </xf>
    <xf numFmtId="0" fontId="21" fillId="10" borderId="18" xfId="0" applyFont="1" applyFill="1" applyBorder="1" applyAlignment="1">
      <alignment horizontal="left" vertical="top" wrapText="1"/>
    </xf>
    <xf numFmtId="0" fontId="2" fillId="10" borderId="44" xfId="0" applyFont="1" applyFill="1" applyBorder="1" applyAlignment="1">
      <alignment horizontal="left" vertical="top" wrapText="1"/>
    </xf>
    <xf numFmtId="0" fontId="2" fillId="10" borderId="26" xfId="0" applyFont="1" applyFill="1" applyBorder="1" applyAlignment="1">
      <alignment horizontal="left" vertical="top" wrapText="1"/>
    </xf>
    <xf numFmtId="0" fontId="2" fillId="10" borderId="14" xfId="0" applyFont="1" applyFill="1" applyBorder="1" applyAlignment="1">
      <alignment horizontal="left" vertical="top" wrapText="1"/>
    </xf>
    <xf numFmtId="0" fontId="2" fillId="10" borderId="0" xfId="0" applyFont="1" applyFill="1" applyBorder="1" applyAlignment="1">
      <alignment horizontal="left" vertical="top" wrapText="1"/>
    </xf>
    <xf numFmtId="0" fontId="2" fillId="10" borderId="27" xfId="0" applyFont="1" applyFill="1" applyBorder="1" applyAlignment="1">
      <alignment horizontal="left" vertical="top" wrapText="1"/>
    </xf>
    <xf numFmtId="0" fontId="2" fillId="10" borderId="6" xfId="0" applyFont="1" applyFill="1" applyBorder="1" applyAlignment="1">
      <alignment horizontal="left" vertical="top" wrapText="1"/>
    </xf>
    <xf numFmtId="0" fontId="2" fillId="10" borderId="45" xfId="0" applyFont="1" applyFill="1" applyBorder="1" applyAlignment="1">
      <alignment horizontal="left" vertical="top" wrapText="1"/>
    </xf>
    <xf numFmtId="0" fontId="2" fillId="10" borderId="19" xfId="0" applyFont="1" applyFill="1" applyBorder="1" applyAlignment="1">
      <alignment horizontal="left" vertical="top" wrapText="1"/>
    </xf>
    <xf numFmtId="0" fontId="3" fillId="0" borderId="2" xfId="0" applyFont="1" applyFill="1" applyBorder="1" applyAlignment="1">
      <alignment horizontal="left" vertical="top" wrapText="1"/>
    </xf>
    <xf numFmtId="0" fontId="2" fillId="0" borderId="4" xfId="0" applyFont="1" applyBorder="1" applyAlignment="1">
      <alignment horizontal="left" vertical="center" wrapText="1"/>
    </xf>
    <xf numFmtId="0" fontId="3" fillId="6" borderId="13" xfId="0" applyFont="1" applyFill="1" applyBorder="1" applyAlignment="1">
      <alignment horizontal="center" vertical="center" wrapText="1"/>
    </xf>
    <xf numFmtId="0" fontId="2" fillId="0" borderId="7" xfId="0" applyFont="1" applyBorder="1" applyAlignment="1">
      <alignment horizontal="center" vertical="center"/>
    </xf>
    <xf numFmtId="0" fontId="2" fillId="0" borderId="21" xfId="0" applyFont="1" applyBorder="1" applyAlignment="1">
      <alignment horizontal="center" vertical="center"/>
    </xf>
    <xf numFmtId="0" fontId="6" fillId="0" borderId="0" xfId="0" applyFont="1" applyFill="1" applyBorder="1" applyAlignment="1">
      <alignment horizontal="left" vertical="center"/>
    </xf>
    <xf numFmtId="0" fontId="6" fillId="11" borderId="7" xfId="0" applyFont="1" applyFill="1" applyBorder="1" applyAlignment="1">
      <alignment horizontal="left" vertical="center"/>
    </xf>
    <xf numFmtId="0" fontId="6" fillId="11" borderId="50" xfId="0" applyFont="1" applyFill="1" applyBorder="1" applyAlignment="1">
      <alignment horizontal="left" vertical="center"/>
    </xf>
    <xf numFmtId="0" fontId="8" fillId="5" borderId="59" xfId="0" applyFont="1" applyFill="1" applyBorder="1" applyAlignment="1">
      <alignment horizontal="center" vertical="center"/>
    </xf>
    <xf numFmtId="0" fontId="8" fillId="5" borderId="20" xfId="0" applyFont="1" applyFill="1" applyBorder="1" applyAlignment="1">
      <alignment horizontal="center" vertical="center"/>
    </xf>
    <xf numFmtId="0" fontId="2" fillId="0" borderId="5" xfId="0" applyFont="1" applyBorder="1" applyAlignment="1">
      <alignment horizontal="left" vertical="center" wrapText="1"/>
    </xf>
    <xf numFmtId="0" fontId="2" fillId="0" borderId="1" xfId="0" applyFont="1" applyFill="1" applyBorder="1" applyAlignment="1">
      <alignment horizontal="left" vertical="center" wrapText="1"/>
    </xf>
    <xf numFmtId="0" fontId="8" fillId="5" borderId="48" xfId="0" applyFont="1" applyFill="1" applyBorder="1" applyAlignment="1">
      <alignment horizontal="center" vertical="center"/>
    </xf>
    <xf numFmtId="0" fontId="8" fillId="5" borderId="11" xfId="0" applyFont="1" applyFill="1" applyBorder="1" applyAlignment="1">
      <alignment horizontal="center" vertical="center"/>
    </xf>
    <xf numFmtId="0" fontId="16" fillId="0" borderId="0" xfId="0" applyFont="1" applyBorder="1" applyAlignment="1">
      <alignment horizontal="left" vertical="center" textRotation="90" wrapText="1"/>
    </xf>
    <xf numFmtId="0" fontId="16" fillId="0" borderId="27" xfId="0" applyFont="1" applyBorder="1" applyAlignment="1">
      <alignment horizontal="left" vertical="center" textRotation="90" wrapText="1"/>
    </xf>
    <xf numFmtId="0" fontId="3" fillId="0" borderId="27" xfId="0" applyFont="1" applyBorder="1" applyAlignment="1">
      <alignment horizontal="left" vertical="center" textRotation="90" wrapText="1"/>
    </xf>
    <xf numFmtId="0" fontId="3" fillId="0" borderId="0" xfId="0" applyFont="1" applyBorder="1" applyAlignment="1">
      <alignment horizontal="left" vertical="center" textRotation="90" wrapText="1"/>
    </xf>
    <xf numFmtId="0" fontId="3" fillId="0" borderId="63" xfId="0" applyFont="1" applyBorder="1" applyAlignment="1">
      <alignment horizontal="left" vertical="center" textRotation="90" wrapText="1"/>
    </xf>
    <xf numFmtId="2" fontId="3" fillId="0" borderId="60" xfId="0" applyNumberFormat="1" applyFont="1" applyFill="1" applyBorder="1" applyAlignment="1">
      <alignment horizontal="left" vertical="top" wrapText="1"/>
    </xf>
    <xf numFmtId="2" fontId="3" fillId="0" borderId="38" xfId="0" applyNumberFormat="1" applyFont="1" applyFill="1" applyBorder="1" applyAlignment="1">
      <alignment horizontal="left" vertical="top" wrapText="1"/>
    </xf>
    <xf numFmtId="2" fontId="3" fillId="0" borderId="61" xfId="0" applyNumberFormat="1" applyFont="1" applyFill="1" applyBorder="1" applyAlignment="1">
      <alignment horizontal="left" vertical="top" wrapText="1"/>
    </xf>
    <xf numFmtId="0" fontId="3" fillId="0" borderId="5" xfId="0" applyFont="1" applyFill="1" applyBorder="1" applyAlignment="1">
      <alignment horizontal="center" vertical="top" wrapText="1"/>
    </xf>
    <xf numFmtId="16" fontId="3" fillId="0" borderId="31" xfId="0" applyNumberFormat="1" applyFont="1" applyFill="1" applyBorder="1" applyAlignment="1">
      <alignment horizontal="left" vertical="top" wrapText="1"/>
    </xf>
    <xf numFmtId="16" fontId="3" fillId="0" borderId="39" xfId="0" applyNumberFormat="1" applyFont="1" applyFill="1" applyBorder="1" applyAlignment="1">
      <alignment horizontal="left" vertical="top" wrapText="1"/>
    </xf>
    <xf numFmtId="0" fontId="3" fillId="0" borderId="52" xfId="0" applyFont="1" applyFill="1" applyBorder="1" applyAlignment="1">
      <alignment horizontal="left" vertical="top" wrapText="1"/>
    </xf>
    <xf numFmtId="0" fontId="5" fillId="0" borderId="4" xfId="0" applyFont="1" applyBorder="1" applyAlignment="1">
      <alignment horizontal="center" vertical="center"/>
    </xf>
    <xf numFmtId="0" fontId="5" fillId="0" borderId="13" xfId="0" applyFont="1" applyBorder="1" applyAlignment="1">
      <alignment horizontal="center" vertical="center"/>
    </xf>
    <xf numFmtId="0" fontId="5" fillId="0" borderId="1" xfId="0" applyFont="1" applyBorder="1" applyAlignment="1">
      <alignment horizontal="center" vertical="center"/>
    </xf>
    <xf numFmtId="0" fontId="16" fillId="8" borderId="40" xfId="0" applyFont="1" applyFill="1" applyBorder="1" applyAlignment="1">
      <alignment horizontal="center" vertical="center" wrapText="1"/>
    </xf>
    <xf numFmtId="0" fontId="5" fillId="0" borderId="1" xfId="0" applyFont="1" applyBorder="1" applyAlignment="1">
      <alignment horizontal="left" vertical="center"/>
    </xf>
    <xf numFmtId="0" fontId="17" fillId="3" borderId="1" xfId="0" applyFont="1" applyFill="1" applyBorder="1" applyAlignment="1">
      <alignment horizontal="left" vertical="top" wrapText="1"/>
    </xf>
    <xf numFmtId="0" fontId="17" fillId="3" borderId="4" xfId="0" applyFont="1" applyFill="1" applyBorder="1" applyAlignment="1">
      <alignment horizontal="left" vertical="top" wrapText="1"/>
    </xf>
    <xf numFmtId="0" fontId="3" fillId="0" borderId="30" xfId="0" applyFont="1" applyFill="1" applyBorder="1" applyAlignment="1">
      <alignment horizontal="left" vertical="top" wrapText="1"/>
    </xf>
    <xf numFmtId="0" fontId="3" fillId="0" borderId="14" xfId="0" applyFont="1" applyFill="1" applyBorder="1" applyAlignment="1">
      <alignment horizontal="left" vertical="top" wrapText="1"/>
    </xf>
    <xf numFmtId="0" fontId="3" fillId="0" borderId="16" xfId="0" applyFont="1" applyFill="1" applyBorder="1" applyAlignment="1">
      <alignment horizontal="left" vertical="top" wrapText="1"/>
    </xf>
    <xf numFmtId="0" fontId="3" fillId="0" borderId="22" xfId="0" applyFont="1" applyFill="1" applyBorder="1" applyAlignment="1">
      <alignment horizontal="center" vertical="top" wrapText="1"/>
    </xf>
    <xf numFmtId="0" fontId="3" fillId="0" borderId="0" xfId="0" applyFont="1" applyFill="1" applyBorder="1" applyAlignment="1">
      <alignment horizontal="center" vertical="top" wrapText="1"/>
    </xf>
    <xf numFmtId="0" fontId="3" fillId="0" borderId="53" xfId="0" applyFont="1" applyFill="1" applyBorder="1" applyAlignment="1">
      <alignment horizontal="center" vertical="top" wrapText="1"/>
    </xf>
    <xf numFmtId="0" fontId="2" fillId="0" borderId="13" xfId="0" applyFont="1" applyBorder="1" applyAlignment="1">
      <alignment horizontal="left" vertical="center" wrapText="1"/>
    </xf>
    <xf numFmtId="0" fontId="4" fillId="0" borderId="1" xfId="0" applyFont="1" applyBorder="1" applyAlignment="1">
      <alignment horizontal="left" vertical="center" wrapText="1"/>
    </xf>
    <xf numFmtId="0" fontId="4" fillId="0" borderId="4" xfId="0" applyFont="1" applyBorder="1" applyAlignment="1">
      <alignment horizontal="left" vertical="center" wrapText="1"/>
    </xf>
    <xf numFmtId="0" fontId="7" fillId="6" borderId="13" xfId="0" applyFont="1" applyFill="1" applyBorder="1" applyAlignment="1">
      <alignment horizontal="center" vertical="center"/>
    </xf>
    <xf numFmtId="0" fontId="3" fillId="0" borderId="60" xfId="0" applyFont="1" applyFill="1" applyBorder="1" applyAlignment="1">
      <alignment horizontal="left" vertical="top" wrapText="1"/>
    </xf>
    <xf numFmtId="0" fontId="3" fillId="0" borderId="38" xfId="0" applyFont="1" applyFill="1" applyBorder="1" applyAlignment="1">
      <alignment horizontal="left" vertical="top" wrapText="1"/>
    </xf>
    <xf numFmtId="0" fontId="3" fillId="0" borderId="61" xfId="0" applyFont="1" applyFill="1" applyBorder="1" applyAlignment="1">
      <alignment horizontal="left" vertical="top" wrapText="1"/>
    </xf>
    <xf numFmtId="0" fontId="3" fillId="0" borderId="0" xfId="0" applyFont="1" applyFill="1" applyBorder="1" applyAlignment="1">
      <alignment horizontal="left" vertical="top" wrapText="1"/>
    </xf>
    <xf numFmtId="0" fontId="5" fillId="0" borderId="13" xfId="0" applyFont="1" applyBorder="1" applyAlignment="1">
      <alignment horizontal="left" vertical="center" wrapText="1"/>
    </xf>
    <xf numFmtId="0" fontId="17" fillId="0" borderId="1" xfId="0" applyFont="1" applyBorder="1" applyAlignment="1">
      <alignment horizontal="left" vertical="center" wrapText="1"/>
    </xf>
    <xf numFmtId="0" fontId="17" fillId="0" borderId="4" xfId="0" applyFont="1" applyBorder="1" applyAlignment="1">
      <alignment horizontal="left" vertical="center" wrapText="1"/>
    </xf>
    <xf numFmtId="0" fontId="18" fillId="0" borderId="13" xfId="0" applyFont="1" applyFill="1" applyBorder="1" applyAlignment="1">
      <alignment horizontal="left" vertical="center" wrapText="1"/>
    </xf>
    <xf numFmtId="0" fontId="5" fillId="0" borderId="1" xfId="0" applyFont="1" applyBorder="1" applyAlignment="1">
      <alignment horizontal="left" vertical="center" wrapText="1"/>
    </xf>
    <xf numFmtId="0" fontId="2" fillId="0" borderId="4" xfId="0" applyFont="1" applyFill="1" applyBorder="1" applyAlignment="1">
      <alignment horizontal="left" vertical="center" wrapText="1"/>
    </xf>
    <xf numFmtId="0" fontId="4" fillId="0" borderId="1" xfId="0" applyFont="1" applyFill="1" applyBorder="1" applyAlignment="1">
      <alignment horizontal="left" vertical="center" wrapText="1"/>
    </xf>
    <xf numFmtId="0" fontId="2" fillId="0" borderId="8" xfId="0" applyFont="1" applyFill="1" applyBorder="1" applyAlignment="1">
      <alignment horizontal="left" vertical="center" wrapText="1"/>
    </xf>
    <xf numFmtId="0" fontId="2" fillId="0" borderId="12" xfId="0" applyFont="1" applyFill="1" applyBorder="1" applyAlignment="1">
      <alignment horizontal="left" vertical="center" wrapText="1"/>
    </xf>
    <xf numFmtId="0" fontId="2" fillId="0" borderId="7" xfId="0" applyFont="1" applyFill="1" applyBorder="1" applyAlignment="1">
      <alignment horizontal="left" vertical="center" wrapText="1"/>
    </xf>
    <xf numFmtId="0" fontId="2" fillId="0" borderId="21" xfId="0" applyFont="1" applyFill="1" applyBorder="1" applyAlignment="1">
      <alignment horizontal="left" vertical="center" wrapText="1"/>
    </xf>
    <xf numFmtId="0" fontId="16" fillId="0" borderId="28" xfId="0" applyFont="1" applyFill="1" applyBorder="1" applyAlignment="1">
      <alignment horizontal="center" vertical="center" textRotation="90" wrapText="1"/>
    </xf>
    <xf numFmtId="0" fontId="16" fillId="0" borderId="29" xfId="0" applyFont="1" applyFill="1" applyBorder="1" applyAlignment="1">
      <alignment horizontal="center" vertical="center" textRotation="90" wrapText="1"/>
    </xf>
    <xf numFmtId="0" fontId="16" fillId="0" borderId="72" xfId="0" applyFont="1" applyFill="1" applyBorder="1" applyAlignment="1">
      <alignment horizontal="center" vertical="center" textRotation="90" wrapText="1"/>
    </xf>
    <xf numFmtId="0" fontId="3" fillId="0" borderId="10" xfId="0" applyFont="1" applyFill="1" applyBorder="1" applyAlignment="1">
      <alignment horizontal="left" vertical="top" wrapText="1"/>
    </xf>
    <xf numFmtId="0" fontId="3" fillId="0" borderId="68" xfId="0" applyFont="1" applyFill="1" applyBorder="1" applyAlignment="1">
      <alignment horizontal="left" vertical="top" wrapText="1"/>
    </xf>
    <xf numFmtId="0" fontId="3" fillId="0" borderId="69" xfId="0" applyFont="1" applyFill="1" applyBorder="1" applyAlignment="1">
      <alignment horizontal="left" vertical="top" wrapText="1"/>
    </xf>
    <xf numFmtId="0" fontId="3" fillId="0" borderId="30" xfId="0" applyFont="1" applyFill="1" applyBorder="1" applyAlignment="1">
      <alignment horizontal="left" vertical="center" wrapText="1"/>
    </xf>
    <xf numFmtId="0" fontId="3" fillId="0" borderId="14" xfId="0" applyFont="1" applyFill="1" applyBorder="1" applyAlignment="1">
      <alignment horizontal="left" vertical="center" wrapText="1"/>
    </xf>
    <xf numFmtId="0" fontId="16" fillId="14" borderId="3" xfId="0" applyFont="1" applyFill="1" applyBorder="1" applyAlignment="1">
      <alignment horizontal="left" vertical="center" wrapText="1"/>
    </xf>
    <xf numFmtId="0" fontId="16" fillId="14" borderId="25" xfId="0" applyFont="1" applyFill="1" applyBorder="1" applyAlignment="1">
      <alignment horizontal="left" vertical="center" wrapText="1"/>
    </xf>
    <xf numFmtId="0" fontId="16" fillId="14" borderId="17" xfId="0" applyFont="1" applyFill="1" applyBorder="1" applyAlignment="1">
      <alignment horizontal="left" vertical="center" wrapText="1"/>
    </xf>
    <xf numFmtId="0" fontId="3" fillId="0" borderId="30" xfId="0" applyFont="1" applyFill="1" applyBorder="1" applyAlignment="1">
      <alignment horizontal="center" vertical="top" wrapText="1"/>
    </xf>
    <xf numFmtId="0" fontId="3" fillId="0" borderId="10" xfId="0" applyFont="1" applyFill="1" applyBorder="1" applyAlignment="1">
      <alignment horizontal="center" vertical="top" wrapText="1"/>
    </xf>
    <xf numFmtId="0" fontId="3" fillId="0" borderId="11" xfId="0" applyFont="1" applyFill="1" applyBorder="1" applyAlignment="1">
      <alignment horizontal="center" vertical="top" wrapText="1"/>
    </xf>
    <xf numFmtId="0" fontId="3" fillId="0" borderId="24" xfId="0" applyFont="1" applyFill="1" applyBorder="1" applyAlignment="1">
      <alignment horizontal="center" vertical="top" wrapText="1"/>
    </xf>
    <xf numFmtId="0" fontId="3" fillId="0" borderId="12" xfId="0" applyFont="1" applyFill="1" applyBorder="1" applyAlignment="1">
      <alignment horizontal="left" vertical="top" wrapText="1"/>
    </xf>
    <xf numFmtId="0" fontId="3" fillId="0" borderId="21" xfId="0" applyFont="1" applyFill="1" applyBorder="1" applyAlignment="1">
      <alignment horizontal="left" vertical="top" wrapText="1"/>
    </xf>
    <xf numFmtId="0" fontId="3" fillId="0" borderId="26" xfId="0" applyFont="1" applyFill="1" applyBorder="1" applyAlignment="1">
      <alignment horizontal="left" vertical="top" wrapText="1"/>
    </xf>
    <xf numFmtId="0" fontId="3" fillId="0" borderId="41" xfId="0" applyFont="1" applyFill="1" applyBorder="1" applyAlignment="1">
      <alignment horizontal="center" vertical="top" wrapText="1"/>
    </xf>
    <xf numFmtId="0" fontId="3" fillId="0" borderId="34" xfId="0" applyFont="1" applyFill="1" applyBorder="1" applyAlignment="1">
      <alignment horizontal="center" vertical="top" wrapText="1"/>
    </xf>
    <xf numFmtId="0" fontId="3" fillId="0" borderId="36" xfId="0" applyFont="1" applyFill="1" applyBorder="1" applyAlignment="1">
      <alignment horizontal="center" vertical="top" wrapText="1"/>
    </xf>
    <xf numFmtId="0" fontId="3" fillId="0" borderId="12" xfId="0" applyFont="1" applyFill="1" applyBorder="1" applyAlignment="1">
      <alignment horizontal="center" vertical="top" wrapText="1"/>
    </xf>
    <xf numFmtId="0" fontId="3" fillId="0" borderId="21" xfId="0" applyFont="1" applyFill="1" applyBorder="1" applyAlignment="1">
      <alignment horizontal="center" vertical="top" wrapText="1"/>
    </xf>
    <xf numFmtId="0" fontId="3" fillId="0" borderId="26" xfId="0" applyFont="1" applyFill="1" applyBorder="1" applyAlignment="1">
      <alignment horizontal="center" vertical="top" wrapText="1"/>
    </xf>
    <xf numFmtId="0" fontId="3" fillId="0" borderId="8" xfId="0" applyFont="1" applyFill="1" applyBorder="1" applyAlignment="1">
      <alignment horizontal="center" vertical="top" wrapText="1"/>
    </xf>
    <xf numFmtId="0" fontId="27" fillId="0" borderId="0" xfId="0" applyFont="1" applyFill="1" applyAlignment="1">
      <alignment vertical="center" wrapText="1"/>
    </xf>
    <xf numFmtId="0" fontId="3" fillId="0" borderId="6" xfId="0" applyFont="1" applyFill="1" applyBorder="1" applyAlignment="1">
      <alignment horizontal="left" vertical="top" wrapText="1"/>
    </xf>
    <xf numFmtId="0" fontId="3" fillId="0" borderId="7" xfId="0" applyFont="1" applyFill="1" applyBorder="1" applyAlignment="1">
      <alignment horizontal="left" vertical="top" wrapText="1"/>
    </xf>
    <xf numFmtId="0" fontId="3" fillId="0" borderId="18" xfId="0" applyFont="1" applyFill="1" applyBorder="1" applyAlignment="1">
      <alignment horizontal="left" vertical="top" wrapText="1"/>
    </xf>
    <xf numFmtId="0" fontId="3" fillId="0" borderId="56" xfId="0" applyFont="1" applyFill="1" applyBorder="1" applyAlignment="1">
      <alignment horizontal="center" vertical="center" wrapText="1"/>
    </xf>
    <xf numFmtId="0" fontId="3" fillId="0" borderId="70" xfId="0" applyFont="1" applyFill="1" applyBorder="1" applyAlignment="1">
      <alignment horizontal="center" vertical="center" wrapText="1"/>
    </xf>
    <xf numFmtId="0" fontId="3" fillId="0" borderId="73" xfId="0" applyFont="1" applyFill="1" applyBorder="1" applyAlignment="1">
      <alignment horizontal="center" vertical="center" wrapText="1"/>
    </xf>
    <xf numFmtId="0" fontId="3" fillId="0" borderId="55" xfId="0" applyFont="1" applyFill="1" applyBorder="1" applyAlignment="1">
      <alignment horizontal="left" vertical="top" wrapText="1"/>
    </xf>
    <xf numFmtId="0" fontId="3" fillId="0" borderId="70" xfId="0" applyFont="1" applyFill="1" applyBorder="1" applyAlignment="1">
      <alignment horizontal="left" vertical="top" wrapText="1"/>
    </xf>
    <xf numFmtId="0" fontId="3" fillId="0" borderId="71" xfId="0" applyFont="1" applyFill="1" applyBorder="1" applyAlignment="1">
      <alignment horizontal="left" vertical="top" wrapText="1"/>
    </xf>
    <xf numFmtId="0" fontId="3" fillId="0" borderId="2" xfId="0" applyFont="1" applyFill="1" applyBorder="1" applyAlignment="1">
      <alignment horizontal="center" vertical="top" wrapText="1"/>
    </xf>
    <xf numFmtId="14" fontId="3" fillId="0" borderId="40" xfId="0" applyNumberFormat="1" applyFont="1" applyFill="1" applyBorder="1" applyAlignment="1">
      <alignment horizontal="left" vertical="top" wrapText="1"/>
    </xf>
    <xf numFmtId="14" fontId="3" fillId="0" borderId="33" xfId="0" applyNumberFormat="1" applyFont="1" applyFill="1" applyBorder="1" applyAlignment="1">
      <alignment horizontal="left" vertical="top" wrapText="1"/>
    </xf>
    <xf numFmtId="14" fontId="3" fillId="0" borderId="35" xfId="0" applyNumberFormat="1" applyFont="1" applyFill="1" applyBorder="1" applyAlignment="1">
      <alignment horizontal="left" vertical="top" wrapText="1"/>
    </xf>
    <xf numFmtId="0" fontId="2" fillId="0" borderId="49" xfId="0" applyFont="1" applyFill="1" applyBorder="1" applyAlignment="1">
      <alignment horizontal="left" vertical="center" wrapText="1"/>
    </xf>
    <xf numFmtId="0" fontId="3" fillId="0" borderId="8" xfId="0" applyFont="1" applyFill="1" applyBorder="1" applyAlignment="1">
      <alignment horizontal="left" vertical="center" wrapText="1"/>
    </xf>
    <xf numFmtId="0" fontId="3" fillId="0" borderId="7" xfId="0" applyFont="1" applyFill="1" applyBorder="1" applyAlignment="1">
      <alignment horizontal="left" vertical="center" wrapText="1"/>
    </xf>
    <xf numFmtId="0" fontId="3" fillId="0" borderId="9" xfId="0" applyFont="1" applyFill="1" applyBorder="1" applyAlignment="1">
      <alignment horizontal="left" vertical="center" wrapText="1"/>
    </xf>
    <xf numFmtId="0" fontId="3" fillId="0" borderId="48" xfId="0" applyFont="1" applyFill="1" applyBorder="1" applyAlignment="1">
      <alignment horizontal="left" vertical="top" wrapText="1"/>
    </xf>
    <xf numFmtId="0" fontId="3" fillId="6" borderId="59" xfId="0" applyFont="1" applyFill="1" applyBorder="1" applyAlignment="1">
      <alignment horizontal="center" vertical="center" wrapText="1"/>
    </xf>
    <xf numFmtId="0" fontId="3" fillId="6" borderId="20" xfId="0" applyFont="1" applyFill="1" applyBorder="1" applyAlignment="1">
      <alignment horizontal="center" vertical="center" wrapText="1"/>
    </xf>
    <xf numFmtId="0" fontId="2" fillId="0" borderId="2" xfId="0" applyFont="1" applyFill="1" applyBorder="1" applyAlignment="1">
      <alignment horizontal="left" vertical="center" wrapText="1"/>
    </xf>
    <xf numFmtId="0" fontId="4" fillId="0" borderId="4" xfId="0" applyFont="1" applyFill="1" applyBorder="1" applyAlignment="1">
      <alignment horizontal="left" vertical="center" wrapText="1"/>
    </xf>
    <xf numFmtId="0" fontId="2" fillId="0" borderId="13" xfId="0" applyFont="1" applyFill="1" applyBorder="1" applyAlignment="1">
      <alignment horizontal="left" vertical="center" wrapText="1"/>
    </xf>
    <xf numFmtId="0" fontId="4" fillId="0" borderId="13" xfId="0" applyFont="1" applyFill="1" applyBorder="1" applyAlignment="1">
      <alignment horizontal="left" vertical="center" wrapText="1"/>
    </xf>
    <xf numFmtId="0" fontId="3" fillId="6" borderId="22" xfId="0" applyFont="1" applyFill="1" applyBorder="1" applyAlignment="1">
      <alignment horizontal="center" vertical="center" wrapText="1"/>
    </xf>
    <xf numFmtId="0" fontId="3" fillId="6" borderId="67" xfId="0" applyFont="1" applyFill="1" applyBorder="1" applyAlignment="1">
      <alignment horizontal="center" vertical="center" wrapText="1"/>
    </xf>
    <xf numFmtId="0" fontId="4" fillId="0" borderId="7" xfId="0" applyFont="1" applyFill="1" applyBorder="1" applyAlignment="1">
      <alignment horizontal="left" vertical="center" wrapText="1"/>
    </xf>
    <xf numFmtId="0" fontId="4" fillId="0" borderId="50" xfId="0" applyFont="1" applyFill="1" applyBorder="1" applyAlignment="1">
      <alignment horizontal="left" vertical="center" wrapText="1"/>
    </xf>
    <xf numFmtId="0" fontId="4" fillId="0" borderId="21" xfId="0" applyFont="1" applyFill="1" applyBorder="1" applyAlignment="1">
      <alignment horizontal="left" vertical="center" wrapText="1"/>
    </xf>
    <xf numFmtId="0" fontId="0" fillId="0" borderId="9" xfId="0" applyFill="1" applyBorder="1" applyAlignment="1">
      <alignment horizontal="left" vertical="center" wrapText="1"/>
    </xf>
    <xf numFmtId="0" fontId="0" fillId="0" borderId="64" xfId="0" applyFill="1" applyBorder="1" applyAlignment="1">
      <alignment horizontal="left" vertical="center" wrapText="1"/>
    </xf>
    <xf numFmtId="0" fontId="0" fillId="0" borderId="65" xfId="0" applyFill="1" applyBorder="1" applyAlignment="1">
      <alignment horizontal="left" vertical="center" wrapText="1"/>
    </xf>
    <xf numFmtId="0" fontId="17" fillId="0" borderId="7" xfId="0" applyFont="1" applyFill="1" applyBorder="1" applyAlignment="1">
      <alignment horizontal="left" wrapText="1"/>
    </xf>
    <xf numFmtId="0" fontId="17" fillId="0" borderId="50" xfId="0" applyFont="1" applyFill="1" applyBorder="1" applyAlignment="1">
      <alignment horizontal="left" wrapText="1"/>
    </xf>
    <xf numFmtId="0" fontId="17" fillId="0" borderId="21" xfId="0" applyFont="1" applyFill="1" applyBorder="1" applyAlignment="1">
      <alignment horizontal="left" wrapText="1"/>
    </xf>
    <xf numFmtId="0" fontId="4" fillId="0" borderId="9" xfId="0" applyFont="1" applyFill="1" applyBorder="1" applyAlignment="1">
      <alignment horizontal="left" vertical="center" wrapText="1"/>
    </xf>
    <xf numFmtId="0" fontId="4" fillId="0" borderId="64" xfId="0" applyFont="1" applyFill="1" applyBorder="1" applyAlignment="1">
      <alignment horizontal="left" vertical="center" wrapText="1"/>
    </xf>
    <xf numFmtId="0" fontId="4" fillId="0" borderId="65" xfId="0" applyFont="1" applyFill="1" applyBorder="1" applyAlignment="1">
      <alignment horizontal="left" vertical="center" wrapText="1"/>
    </xf>
    <xf numFmtId="0" fontId="17" fillId="0" borderId="8" xfId="0" applyFont="1" applyFill="1" applyBorder="1" applyAlignment="1">
      <alignment horizontal="left" wrapText="1"/>
    </xf>
    <xf numFmtId="0" fontId="17" fillId="0" borderId="49" xfId="0" applyFont="1" applyFill="1" applyBorder="1" applyAlignment="1">
      <alignment horizontal="left" wrapText="1"/>
    </xf>
    <xf numFmtId="0" fontId="17" fillId="0" borderId="12" xfId="0" applyFont="1" applyFill="1" applyBorder="1" applyAlignment="1">
      <alignment horizontal="left" wrapText="1"/>
    </xf>
    <xf numFmtId="0" fontId="2" fillId="0" borderId="9" xfId="0" applyFont="1" applyFill="1" applyBorder="1" applyAlignment="1">
      <alignment horizontal="left" vertical="center" wrapText="1"/>
    </xf>
    <xf numFmtId="0" fontId="2" fillId="0" borderId="65" xfId="0" applyFont="1" applyFill="1" applyBorder="1" applyAlignment="1">
      <alignment horizontal="left" vertical="center" wrapText="1"/>
    </xf>
    <xf numFmtId="0" fontId="3" fillId="6" borderId="3" xfId="0" applyFont="1" applyFill="1" applyBorder="1" applyAlignment="1">
      <alignment horizontal="center" vertical="center" wrapText="1"/>
    </xf>
    <xf numFmtId="0" fontId="3" fillId="6" borderId="66" xfId="0" applyFont="1" applyFill="1" applyBorder="1" applyAlignment="1">
      <alignment horizontal="center" vertical="center" wrapText="1"/>
    </xf>
    <xf numFmtId="0" fontId="2" fillId="0" borderId="6" xfId="0" applyFont="1" applyFill="1" applyBorder="1" applyAlignment="1">
      <alignment horizontal="left" vertical="center" wrapText="1"/>
    </xf>
    <xf numFmtId="0" fontId="2" fillId="0" borderId="19" xfId="0" applyFont="1" applyFill="1" applyBorder="1" applyAlignment="1">
      <alignment horizontal="left" vertical="center" wrapText="1"/>
    </xf>
    <xf numFmtId="0" fontId="2" fillId="0" borderId="50"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4" fillId="0" borderId="44" xfId="0" applyFont="1" applyFill="1" applyBorder="1" applyAlignment="1">
      <alignment horizontal="left" vertical="center" wrapText="1"/>
    </xf>
    <xf numFmtId="0" fontId="4" fillId="0" borderId="26" xfId="0" applyFont="1" applyFill="1" applyBorder="1" applyAlignment="1">
      <alignment horizontal="left" vertical="center" wrapText="1"/>
    </xf>
    <xf numFmtId="0" fontId="2" fillId="0" borderId="23" xfId="0" applyFont="1" applyFill="1" applyBorder="1" applyAlignment="1">
      <alignment horizontal="left" vertical="center" wrapText="1"/>
    </xf>
    <xf numFmtId="0" fontId="2" fillId="0" borderId="25" xfId="0" applyFont="1" applyFill="1" applyBorder="1" applyAlignment="1">
      <alignment horizontal="left" vertical="center" wrapText="1"/>
    </xf>
    <xf numFmtId="0" fontId="2" fillId="0" borderId="66" xfId="0" applyFont="1" applyFill="1" applyBorder="1" applyAlignment="1">
      <alignment horizontal="left" vertical="center" wrapText="1"/>
    </xf>
    <xf numFmtId="0" fontId="0" fillId="0" borderId="1" xfId="0" applyFill="1" applyBorder="1" applyAlignment="1">
      <alignment horizontal="left" vertical="center" wrapText="1"/>
    </xf>
    <xf numFmtId="0" fontId="4" fillId="0" borderId="5" xfId="0" applyFont="1" applyFill="1" applyBorder="1" applyAlignment="1">
      <alignment horizontal="left" wrapText="1"/>
    </xf>
    <xf numFmtId="0" fontId="8" fillId="5" borderId="48" xfId="0" applyFont="1" applyFill="1" applyBorder="1" applyAlignment="1">
      <alignment horizontal="right" vertical="center"/>
    </xf>
    <xf numFmtId="0" fontId="8" fillId="5" borderId="11" xfId="0" applyFont="1" applyFill="1" applyBorder="1" applyAlignment="1">
      <alignment horizontal="right" vertical="center"/>
    </xf>
    <xf numFmtId="0" fontId="4" fillId="0" borderId="4" xfId="0" applyFont="1" applyFill="1" applyBorder="1" applyAlignment="1">
      <alignment horizontal="center" vertical="center" wrapText="1"/>
    </xf>
    <xf numFmtId="0" fontId="0" fillId="0" borderId="5" xfId="0" applyFill="1" applyBorder="1" applyAlignment="1">
      <alignment horizontal="left" vertical="center" wrapText="1"/>
    </xf>
    <xf numFmtId="0" fontId="2" fillId="0" borderId="1" xfId="0" applyFont="1" applyFill="1" applyBorder="1" applyAlignment="1">
      <alignment horizontal="center" vertical="center" wrapText="1"/>
    </xf>
    <xf numFmtId="0" fontId="4" fillId="0" borderId="1" xfId="0" applyFont="1" applyFill="1" applyBorder="1" applyAlignment="1">
      <alignment horizontal="center" wrapText="1"/>
    </xf>
    <xf numFmtId="0" fontId="0" fillId="0" borderId="4" xfId="0" applyFill="1" applyBorder="1" applyAlignment="1">
      <alignment horizontal="center" vertical="center" wrapText="1"/>
    </xf>
  </cellXfs>
  <cellStyles count="3">
    <cellStyle name="Comma" xfId="1" builtinId="3"/>
    <cellStyle name="Hyperlink" xfId="2" builtinId="8"/>
    <cellStyle name="Normal" xfId="0" builtinId="0"/>
  </cellStyles>
  <dxfs count="0"/>
  <tableStyles count="0" defaultTableStyle="TableStyleMedium9" defaultPivotStyle="PivotStyleLight16"/>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3</xdr:col>
      <xdr:colOff>73559</xdr:colOff>
      <xdr:row>0</xdr:row>
      <xdr:rowOff>152759</xdr:rowOff>
    </xdr:from>
    <xdr:to>
      <xdr:col>13</xdr:col>
      <xdr:colOff>254540</xdr:colOff>
      <xdr:row>23</xdr:row>
      <xdr:rowOff>138082</xdr:rowOff>
    </xdr:to>
    <xdr:pic>
      <xdr:nvPicPr>
        <xdr:cNvPr id="2" name="Picture 6"/>
        <xdr:cNvPicPr>
          <a:picLocks noChangeAspect="1"/>
        </xdr:cNvPicPr>
      </xdr:nvPicPr>
      <xdr:blipFill>
        <a:blip xmlns:r="http://schemas.openxmlformats.org/officeDocument/2006/relationships" r:embed="rId1"/>
        <a:srcRect l="3059" t="26271" r="45578" b="15633"/>
        <a:stretch>
          <a:fillRect/>
        </a:stretch>
      </xdr:blipFill>
      <xdr:spPr bwMode="auto">
        <a:xfrm>
          <a:off x="4018347" y="152759"/>
          <a:ext cx="6291358" cy="3777351"/>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59531</xdr:colOff>
      <xdr:row>91</xdr:row>
      <xdr:rowOff>0</xdr:rowOff>
    </xdr:from>
    <xdr:to>
      <xdr:col>7</xdr:col>
      <xdr:colOff>194725</xdr:colOff>
      <xdr:row>98</xdr:row>
      <xdr:rowOff>57150</xdr:rowOff>
    </xdr:to>
    <xdr:pic>
      <xdr:nvPicPr>
        <xdr:cNvPr id="2053" name="Picture 5"/>
        <xdr:cNvPicPr>
          <a:picLocks noChangeAspect="1" noChangeArrowheads="1"/>
        </xdr:cNvPicPr>
      </xdr:nvPicPr>
      <xdr:blipFill>
        <a:blip xmlns:r="http://schemas.openxmlformats.org/officeDocument/2006/relationships" r:embed="rId1"/>
        <a:srcRect/>
        <a:stretch>
          <a:fillRect/>
        </a:stretch>
      </xdr:blipFill>
      <xdr:spPr bwMode="auto">
        <a:xfrm>
          <a:off x="59531" y="29924375"/>
          <a:ext cx="9617869" cy="1168400"/>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usamvcluj.ro/images/Tudor2018/RU37.pdf" TargetMode="External"/><Relationship Id="rId2" Type="http://schemas.openxmlformats.org/officeDocument/2006/relationships/hyperlink" Target="https://www.edu.ro/sites/default/files/anexa%20ordin%206.129_2016%20standarde%20minimale_0.pdf" TargetMode="External"/><Relationship Id="rId1" Type="http://schemas.openxmlformats.org/officeDocument/2006/relationships/hyperlink" Target="http://www.edu.ro/ordinul-ministrului-educa%C8%9Biei-na%C8%9Bionale-%C8%99i-cercet%C4%83rii-%C8%99tiin%C8%9Bifice-nr-61292016-privind-aprobarea"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tabSelected="1" zoomScale="106" zoomScaleNormal="106" workbookViewId="0">
      <selection activeCell="A2" sqref="A2"/>
    </sheetView>
  </sheetViews>
  <sheetFormatPr defaultRowHeight="12.75" x14ac:dyDescent="0.2"/>
  <cols>
    <col min="1" max="1" width="27" customWidth="1"/>
    <col min="2" max="2" width="23" customWidth="1"/>
  </cols>
  <sheetData>
    <row r="1" spans="1:2" ht="13.5" thickBot="1" x14ac:dyDescent="0.25">
      <c r="A1" s="180" t="s">
        <v>126</v>
      </c>
      <c r="B1" s="181"/>
    </row>
    <row r="2" spans="1:2" x14ac:dyDescent="0.2">
      <c r="A2" s="168" t="s">
        <v>127</v>
      </c>
      <c r="B2" s="169"/>
    </row>
    <row r="3" spans="1:2" x14ac:dyDescent="0.2">
      <c r="A3" s="37" t="s">
        <v>128</v>
      </c>
      <c r="B3" s="38"/>
    </row>
    <row r="4" spans="1:2" x14ac:dyDescent="0.2">
      <c r="A4" s="37" t="s">
        <v>129</v>
      </c>
      <c r="B4" s="38"/>
    </row>
    <row r="5" spans="1:2" x14ac:dyDescent="0.2">
      <c r="A5" s="37" t="s">
        <v>130</v>
      </c>
      <c r="B5" s="38"/>
    </row>
    <row r="6" spans="1:2" x14ac:dyDescent="0.2">
      <c r="A6" s="37" t="s">
        <v>131</v>
      </c>
      <c r="B6" s="38"/>
    </row>
    <row r="7" spans="1:2" x14ac:dyDescent="0.2">
      <c r="A7" s="37" t="s">
        <v>132</v>
      </c>
      <c r="B7" s="38"/>
    </row>
    <row r="8" spans="1:2" x14ac:dyDescent="0.2">
      <c r="A8" s="37" t="s">
        <v>133</v>
      </c>
      <c r="B8" s="38"/>
    </row>
    <row r="9" spans="1:2" ht="13.5" thickBot="1" x14ac:dyDescent="0.25">
      <c r="A9" s="39" t="s">
        <v>134</v>
      </c>
      <c r="B9" s="40"/>
    </row>
    <row r="11" spans="1:2" ht="13.5" thickBot="1" x14ac:dyDescent="0.25"/>
    <row r="12" spans="1:2" x14ac:dyDescent="0.2">
      <c r="A12" s="182" t="s">
        <v>135</v>
      </c>
      <c r="B12" s="183"/>
    </row>
    <row r="13" spans="1:2" x14ac:dyDescent="0.2">
      <c r="A13" s="41" t="s">
        <v>32</v>
      </c>
      <c r="B13" s="42">
        <f>'Criteriul A1'!L55</f>
        <v>234.66666666666666</v>
      </c>
    </row>
    <row r="14" spans="1:2" x14ac:dyDescent="0.2">
      <c r="A14" s="41" t="s">
        <v>136</v>
      </c>
      <c r="B14" s="42">
        <f>'Criteriul A2'!K84</f>
        <v>157.73333333333335</v>
      </c>
    </row>
    <row r="15" spans="1:2" ht="13.5" thickBot="1" x14ac:dyDescent="0.25">
      <c r="A15" s="43" t="s">
        <v>137</v>
      </c>
      <c r="B15" s="44">
        <f>'Criteriul A3'!I116</f>
        <v>449.5</v>
      </c>
    </row>
    <row r="16" spans="1:2" x14ac:dyDescent="0.2">
      <c r="A16" s="45"/>
      <c r="B16" s="46"/>
    </row>
    <row r="17" spans="1:3" ht="13.5" thickBot="1" x14ac:dyDescent="0.25">
      <c r="A17" s="45"/>
      <c r="B17" s="46"/>
    </row>
    <row r="18" spans="1:3" ht="13.5" thickBot="1" x14ac:dyDescent="0.25">
      <c r="A18" s="184" t="s">
        <v>138</v>
      </c>
      <c r="B18" s="185"/>
    </row>
    <row r="19" spans="1:3" x14ac:dyDescent="0.2">
      <c r="A19" s="47" t="s">
        <v>139</v>
      </c>
    </row>
    <row r="20" spans="1:3" x14ac:dyDescent="0.2">
      <c r="A20" s="47" t="s">
        <v>140</v>
      </c>
    </row>
    <row r="21" spans="1:3" x14ac:dyDescent="0.2">
      <c r="A21" s="48" t="s">
        <v>141</v>
      </c>
    </row>
    <row r="22" spans="1:3" ht="13.5" thickBot="1" x14ac:dyDescent="0.25">
      <c r="A22" s="48"/>
    </row>
    <row r="23" spans="1:3" ht="13.5" thickBot="1" x14ac:dyDescent="0.25">
      <c r="A23" s="177" t="s">
        <v>181</v>
      </c>
      <c r="B23" s="178"/>
      <c r="C23" s="179"/>
    </row>
    <row r="24" spans="1:3" ht="15" x14ac:dyDescent="0.25">
      <c r="A24" s="186" t="s">
        <v>151</v>
      </c>
      <c r="B24" s="187"/>
      <c r="C24" s="165">
        <v>400</v>
      </c>
    </row>
    <row r="25" spans="1:3" ht="15" x14ac:dyDescent="0.25">
      <c r="A25" s="173" t="s">
        <v>156</v>
      </c>
      <c r="B25" s="174"/>
      <c r="C25" s="166">
        <v>750</v>
      </c>
    </row>
    <row r="26" spans="1:3" ht="15" x14ac:dyDescent="0.25">
      <c r="A26" s="173" t="s">
        <v>157</v>
      </c>
      <c r="B26" s="174"/>
      <c r="C26" s="166">
        <v>300</v>
      </c>
    </row>
    <row r="27" spans="1:3" ht="15.75" thickBot="1" x14ac:dyDescent="0.3">
      <c r="A27" s="175" t="s">
        <v>158</v>
      </c>
      <c r="B27" s="176"/>
      <c r="C27" s="167">
        <v>550</v>
      </c>
    </row>
  </sheetData>
  <mergeCells count="8">
    <mergeCell ref="A26:B26"/>
    <mergeCell ref="A27:B27"/>
    <mergeCell ref="A23:C23"/>
    <mergeCell ref="A1:B1"/>
    <mergeCell ref="A12:B12"/>
    <mergeCell ref="A18:B18"/>
    <mergeCell ref="A24:B24"/>
    <mergeCell ref="A25:B25"/>
  </mergeCells>
  <hyperlinks>
    <hyperlink ref="A19" r:id="rId1" display="Ordinul ministrului Educației Naționale și Cercetării Științifice nr. 6.129/2016 privind aprobarea standardelor minimale necesare și obligatorii pentru conferirea titlurilor didactice din învățământul superior"/>
    <hyperlink ref="A20" r:id="rId2"/>
    <hyperlink ref="A21" r:id="rId3"/>
  </hyperlinks>
  <pageMargins left="0.7" right="0.7" top="0.75" bottom="0.75" header="0.3" footer="0.3"/>
  <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71"/>
  <sheetViews>
    <sheetView workbookViewId="0">
      <selection activeCell="A2" sqref="A2"/>
    </sheetView>
  </sheetViews>
  <sheetFormatPr defaultColWidth="8.85546875" defaultRowHeight="12.75" x14ac:dyDescent="0.2"/>
  <cols>
    <col min="1" max="1" width="6.5703125" style="13" customWidth="1"/>
    <col min="2" max="2" width="16.5703125" style="13" customWidth="1"/>
    <col min="3" max="3" width="16.28515625" style="13" customWidth="1"/>
    <col min="4" max="4" width="16.5703125" style="13" customWidth="1"/>
    <col min="5" max="5" width="10.5703125" style="13" customWidth="1"/>
    <col min="6" max="6" width="34.42578125" style="12" customWidth="1"/>
    <col min="7" max="7" width="16.42578125" style="12" customWidth="1"/>
    <col min="8" max="8" width="7.140625" style="12" customWidth="1"/>
    <col min="9" max="9" width="7.28515625" style="12" customWidth="1"/>
    <col min="10" max="10" width="10.28515625" style="12" customWidth="1"/>
    <col min="11" max="11" width="13.7109375" style="12" customWidth="1"/>
    <col min="12" max="12" width="11.85546875" style="12" customWidth="1"/>
    <col min="13" max="13" width="8.85546875" style="13"/>
    <col min="14" max="14" width="11.7109375" style="13" customWidth="1"/>
    <col min="15" max="15" width="11.140625" style="13" customWidth="1"/>
    <col min="16" max="16" width="8.85546875" style="13"/>
    <col min="17" max="17" width="10.28515625" style="13" customWidth="1"/>
    <col min="18" max="16384" width="8.85546875" style="13"/>
  </cols>
  <sheetData>
    <row r="1" spans="1:15" ht="70.900000000000006" customHeight="1" x14ac:dyDescent="0.25">
      <c r="A1" s="72" t="s">
        <v>0</v>
      </c>
      <c r="B1" s="73" t="s">
        <v>1</v>
      </c>
      <c r="C1" s="73" t="s">
        <v>2</v>
      </c>
      <c r="D1" s="73" t="s">
        <v>3</v>
      </c>
      <c r="E1" s="157" t="s">
        <v>4</v>
      </c>
      <c r="F1" s="189" t="s">
        <v>143</v>
      </c>
      <c r="G1" s="190"/>
      <c r="H1" s="190"/>
      <c r="I1" s="190"/>
      <c r="J1" s="190"/>
      <c r="K1" s="190"/>
      <c r="L1" s="191"/>
      <c r="N1" s="14"/>
      <c r="O1" s="14"/>
    </row>
    <row r="2" spans="1:15" ht="51.75" thickBot="1" x14ac:dyDescent="0.25">
      <c r="A2" s="158">
        <v>1</v>
      </c>
      <c r="B2" s="159">
        <v>2</v>
      </c>
      <c r="C2" s="159">
        <v>3</v>
      </c>
      <c r="D2" s="159">
        <v>4</v>
      </c>
      <c r="E2" s="160">
        <v>5</v>
      </c>
      <c r="F2" s="156" t="s">
        <v>36</v>
      </c>
      <c r="G2" s="75" t="s">
        <v>28</v>
      </c>
      <c r="H2" s="76" t="s">
        <v>33</v>
      </c>
      <c r="I2" s="77" t="s">
        <v>29</v>
      </c>
      <c r="J2" s="78" t="s">
        <v>142</v>
      </c>
      <c r="K2" s="78"/>
      <c r="L2" s="79" t="s">
        <v>30</v>
      </c>
    </row>
    <row r="3" spans="1:15" ht="25.5" x14ac:dyDescent="0.2">
      <c r="A3" s="214" t="s">
        <v>5</v>
      </c>
      <c r="B3" s="218" t="s">
        <v>6</v>
      </c>
      <c r="C3" s="221" t="s">
        <v>87</v>
      </c>
      <c r="D3" s="206" t="s">
        <v>144</v>
      </c>
      <c r="E3" s="203" t="s">
        <v>76</v>
      </c>
      <c r="F3" s="35" t="s">
        <v>35</v>
      </c>
      <c r="G3" s="35" t="s">
        <v>37</v>
      </c>
      <c r="H3" s="62">
        <v>2</v>
      </c>
      <c r="I3" s="62">
        <v>200</v>
      </c>
      <c r="J3" s="62">
        <v>1</v>
      </c>
      <c r="K3" s="62">
        <v>0</v>
      </c>
      <c r="L3" s="49">
        <f>IF(ISBLANK(H3),0,IF(ISBLANK(I3),0,IF(OR((J3&lt;0),(J3&gt;1)),"Col.J=0 / 1",IF(OR((K3&lt;0),(K3&gt;1)),"Col.K=0 / 1",I3/H3))))</f>
        <v>100</v>
      </c>
    </row>
    <row r="4" spans="1:15" x14ac:dyDescent="0.2">
      <c r="A4" s="214"/>
      <c r="B4" s="219"/>
      <c r="C4" s="222"/>
      <c r="D4" s="207"/>
      <c r="E4" s="204"/>
      <c r="F4" s="11"/>
      <c r="G4" s="11"/>
      <c r="H4" s="55"/>
      <c r="I4" s="55"/>
      <c r="J4" s="55"/>
      <c r="K4" s="55"/>
      <c r="L4" s="50">
        <f t="shared" ref="L4:L6" si="0">IF(ISBLANK(H4),0,IF(ISBLANK(I4),0,IF(OR((J4&lt;0),(J4&gt;1)),"Col.J=0 / 1",IF(OR((K4&lt;0),(K4&gt;1)),"Col.K=0 / 1",I4/H4))))</f>
        <v>0</v>
      </c>
    </row>
    <row r="5" spans="1:15" x14ac:dyDescent="0.2">
      <c r="A5" s="214"/>
      <c r="B5" s="219"/>
      <c r="C5" s="222"/>
      <c r="D5" s="207"/>
      <c r="E5" s="204"/>
      <c r="F5" s="11"/>
      <c r="G5" s="11"/>
      <c r="H5" s="55"/>
      <c r="I5" s="55"/>
      <c r="J5" s="55"/>
      <c r="K5" s="55"/>
      <c r="L5" s="50">
        <f t="shared" si="0"/>
        <v>0</v>
      </c>
    </row>
    <row r="6" spans="1:15" ht="13.5" thickBot="1" x14ac:dyDescent="0.25">
      <c r="A6" s="214"/>
      <c r="B6" s="219"/>
      <c r="C6" s="222"/>
      <c r="D6" s="208"/>
      <c r="E6" s="205"/>
      <c r="F6" s="52"/>
      <c r="G6" s="52"/>
      <c r="H6" s="60"/>
      <c r="I6" s="60"/>
      <c r="J6" s="60"/>
      <c r="K6" s="60"/>
      <c r="L6" s="53">
        <f t="shared" si="0"/>
        <v>0</v>
      </c>
    </row>
    <row r="7" spans="1:15" ht="25.5" x14ac:dyDescent="0.2">
      <c r="A7" s="214"/>
      <c r="B7" s="219"/>
      <c r="C7" s="222"/>
      <c r="D7" s="200" t="s">
        <v>74</v>
      </c>
      <c r="E7" s="196" t="s">
        <v>75</v>
      </c>
      <c r="F7" s="35" t="s">
        <v>35</v>
      </c>
      <c r="G7" s="35" t="s">
        <v>37</v>
      </c>
      <c r="H7" s="62">
        <v>2</v>
      </c>
      <c r="I7" s="62">
        <v>200</v>
      </c>
      <c r="J7" s="62">
        <v>0</v>
      </c>
      <c r="K7" s="62">
        <v>0</v>
      </c>
      <c r="L7" s="49">
        <f>IF(ISBLANK(H7),0,IF(ISBLANK(I7),0,IF(OR((J7&lt;0),(J7&gt;1)),"Col.J=0 / 1",IF(OR((K7&lt;0),(K7&gt;1)),"Col.K=0 / 1",I7/(2*H7)))))</f>
        <v>50</v>
      </c>
    </row>
    <row r="8" spans="1:15" x14ac:dyDescent="0.2">
      <c r="A8" s="214"/>
      <c r="B8" s="219"/>
      <c r="C8" s="222"/>
      <c r="D8" s="201"/>
      <c r="E8" s="197"/>
      <c r="F8" s="11"/>
      <c r="G8" s="9"/>
      <c r="H8" s="55"/>
      <c r="I8" s="55"/>
      <c r="J8" s="55"/>
      <c r="K8" s="55"/>
      <c r="L8" s="50">
        <f t="shared" ref="L8:L11" si="1">IF(ISBLANK(H8),0,IF(ISBLANK(I8),0,IF(OR((J8&lt;0),(J8&gt;1)),"Col.J=0 / 1",IF(OR((K8&lt;0),(K8&gt;1)),"Col.K=0 / 1",I8/(2*H8)))))</f>
        <v>0</v>
      </c>
    </row>
    <row r="9" spans="1:15" x14ac:dyDescent="0.2">
      <c r="A9" s="214"/>
      <c r="B9" s="219"/>
      <c r="C9" s="222"/>
      <c r="D9" s="201"/>
      <c r="E9" s="197"/>
      <c r="F9" s="11"/>
      <c r="G9" s="9"/>
      <c r="H9" s="55"/>
      <c r="I9" s="55"/>
      <c r="J9" s="55"/>
      <c r="K9" s="55"/>
      <c r="L9" s="50">
        <f t="shared" si="1"/>
        <v>0</v>
      </c>
    </row>
    <row r="10" spans="1:15" x14ac:dyDescent="0.2">
      <c r="A10" s="214"/>
      <c r="B10" s="219"/>
      <c r="C10" s="222"/>
      <c r="D10" s="201"/>
      <c r="E10" s="197"/>
      <c r="F10" s="11"/>
      <c r="G10" s="9"/>
      <c r="H10" s="55"/>
      <c r="I10" s="55"/>
      <c r="J10" s="55"/>
      <c r="K10" s="55"/>
      <c r="L10" s="50">
        <f t="shared" si="1"/>
        <v>0</v>
      </c>
    </row>
    <row r="11" spans="1:15" ht="13.5" thickBot="1" x14ac:dyDescent="0.25">
      <c r="A11" s="214"/>
      <c r="B11" s="219"/>
      <c r="C11" s="223"/>
      <c r="D11" s="202"/>
      <c r="E11" s="199"/>
      <c r="F11" s="5"/>
      <c r="G11" s="5"/>
      <c r="H11" s="54"/>
      <c r="I11" s="54"/>
      <c r="J11" s="54"/>
      <c r="K11" s="54"/>
      <c r="L11" s="51">
        <f t="shared" si="1"/>
        <v>0</v>
      </c>
    </row>
    <row r="12" spans="1:15" x14ac:dyDescent="0.2">
      <c r="A12" s="214"/>
      <c r="B12" s="219"/>
      <c r="C12" s="224" t="s">
        <v>73</v>
      </c>
      <c r="D12" s="200" t="s">
        <v>145</v>
      </c>
      <c r="E12" s="196" t="s">
        <v>88</v>
      </c>
      <c r="F12" s="56" t="s">
        <v>36</v>
      </c>
      <c r="G12" s="57" t="s">
        <v>146</v>
      </c>
      <c r="H12" s="192" t="s">
        <v>147</v>
      </c>
      <c r="I12" s="192"/>
      <c r="J12" s="192" t="s">
        <v>148</v>
      </c>
      <c r="K12" s="192"/>
      <c r="L12" s="58" t="s">
        <v>30</v>
      </c>
    </row>
    <row r="13" spans="1:15" ht="26.25" customHeight="1" x14ac:dyDescent="0.2">
      <c r="A13" s="215"/>
      <c r="B13" s="219"/>
      <c r="C13" s="225"/>
      <c r="D13" s="201"/>
      <c r="E13" s="197"/>
      <c r="F13" s="9" t="s">
        <v>35</v>
      </c>
      <c r="G13" s="9" t="s">
        <v>37</v>
      </c>
      <c r="H13" s="193">
        <v>4</v>
      </c>
      <c r="I13" s="193"/>
      <c r="J13" s="193">
        <v>48</v>
      </c>
      <c r="K13" s="193"/>
      <c r="L13" s="50">
        <f>IF(OR(ISBLANK(H13),ISBLANK(J13)),0,J13/(3*H13))</f>
        <v>4</v>
      </c>
    </row>
    <row r="14" spans="1:15" x14ac:dyDescent="0.2">
      <c r="A14" s="215"/>
      <c r="B14" s="219"/>
      <c r="C14" s="225"/>
      <c r="D14" s="201"/>
      <c r="E14" s="197"/>
      <c r="F14" s="9"/>
      <c r="G14" s="9"/>
      <c r="H14" s="193"/>
      <c r="I14" s="193"/>
      <c r="J14" s="193"/>
      <c r="K14" s="193"/>
      <c r="L14" s="50">
        <f t="shared" ref="L14:L15" si="2">IF(OR(ISBLANK(H14),ISBLANK(J14)),0,J14/(3*H14))</f>
        <v>0</v>
      </c>
    </row>
    <row r="15" spans="1:15" ht="13.5" thickBot="1" x14ac:dyDescent="0.25">
      <c r="A15" s="215"/>
      <c r="B15" s="219"/>
      <c r="C15" s="225"/>
      <c r="D15" s="210"/>
      <c r="E15" s="198"/>
      <c r="F15" s="59"/>
      <c r="G15" s="59"/>
      <c r="H15" s="194"/>
      <c r="I15" s="194"/>
      <c r="J15" s="194"/>
      <c r="K15" s="194"/>
      <c r="L15" s="53">
        <f t="shared" si="2"/>
        <v>0</v>
      </c>
    </row>
    <row r="16" spans="1:15" ht="25.5" x14ac:dyDescent="0.2">
      <c r="A16" s="215"/>
      <c r="B16" s="219"/>
      <c r="C16" s="225"/>
      <c r="D16" s="200" t="s">
        <v>7</v>
      </c>
      <c r="E16" s="196" t="s">
        <v>89</v>
      </c>
      <c r="F16" s="22" t="s">
        <v>35</v>
      </c>
      <c r="G16" s="61" t="s">
        <v>37</v>
      </c>
      <c r="H16" s="195">
        <v>4</v>
      </c>
      <c r="I16" s="195"/>
      <c r="J16" s="195">
        <v>200</v>
      </c>
      <c r="K16" s="195"/>
      <c r="L16" s="49">
        <f>IF(OR(ISBLANK(H16),ISBLANK(J16)),0,J16/(5*H16))</f>
        <v>10</v>
      </c>
    </row>
    <row r="17" spans="1:12" x14ac:dyDescent="0.2">
      <c r="A17" s="215"/>
      <c r="B17" s="219"/>
      <c r="C17" s="225"/>
      <c r="D17" s="209"/>
      <c r="E17" s="235"/>
      <c r="F17" s="19"/>
      <c r="G17" s="64"/>
      <c r="H17" s="238"/>
      <c r="I17" s="239"/>
      <c r="J17" s="238"/>
      <c r="K17" s="239"/>
      <c r="L17" s="65"/>
    </row>
    <row r="18" spans="1:12" x14ac:dyDescent="0.2">
      <c r="A18" s="215"/>
      <c r="B18" s="219"/>
      <c r="C18" s="225"/>
      <c r="D18" s="201"/>
      <c r="E18" s="197"/>
      <c r="F18" s="9"/>
      <c r="G18" s="9"/>
      <c r="H18" s="193"/>
      <c r="I18" s="193"/>
      <c r="J18" s="193"/>
      <c r="K18" s="193"/>
      <c r="L18" s="50">
        <f t="shared" ref="L18:L19" si="3">IF(OR(ISBLANK(H18),ISBLANK(J18)),0,J18/(5*H18))</f>
        <v>0</v>
      </c>
    </row>
    <row r="19" spans="1:12" ht="13.5" thickBot="1" x14ac:dyDescent="0.25">
      <c r="A19" s="215"/>
      <c r="B19" s="220"/>
      <c r="C19" s="225"/>
      <c r="D19" s="210"/>
      <c r="E19" s="198"/>
      <c r="F19" s="59"/>
      <c r="G19" s="59"/>
      <c r="H19" s="194"/>
      <c r="I19" s="194"/>
      <c r="J19" s="194"/>
      <c r="K19" s="194"/>
      <c r="L19" s="53">
        <f t="shared" si="3"/>
        <v>0</v>
      </c>
    </row>
    <row r="20" spans="1:12" ht="51" x14ac:dyDescent="0.2">
      <c r="A20" s="215"/>
      <c r="B20" s="224" t="s">
        <v>90</v>
      </c>
      <c r="C20" s="200" t="s">
        <v>91</v>
      </c>
      <c r="D20" s="196"/>
      <c r="E20" s="196" t="s">
        <v>75</v>
      </c>
      <c r="F20" s="66" t="s">
        <v>36</v>
      </c>
      <c r="G20" s="67" t="s">
        <v>28</v>
      </c>
      <c r="H20" s="68" t="s">
        <v>33</v>
      </c>
      <c r="I20" s="69" t="s">
        <v>29</v>
      </c>
      <c r="J20" s="56" t="s">
        <v>152</v>
      </c>
      <c r="K20" s="56" t="s">
        <v>149</v>
      </c>
      <c r="L20" s="58" t="s">
        <v>30</v>
      </c>
    </row>
    <row r="21" spans="1:12" ht="26.25" customHeight="1" x14ac:dyDescent="0.2">
      <c r="A21" s="215"/>
      <c r="B21" s="225"/>
      <c r="C21" s="201"/>
      <c r="D21" s="197"/>
      <c r="E21" s="197"/>
      <c r="F21" s="9" t="s">
        <v>35</v>
      </c>
      <c r="G21" s="9" t="s">
        <v>37</v>
      </c>
      <c r="H21" s="55">
        <v>2</v>
      </c>
      <c r="I21" s="55">
        <v>100</v>
      </c>
      <c r="J21" s="55">
        <v>1</v>
      </c>
      <c r="K21" s="55">
        <v>0</v>
      </c>
      <c r="L21" s="50">
        <f>IF(ISBLANK(H21),0,IF(ISBLANK(I21),0,IF(OR((J21&lt;0),(J21&gt;1)),"Col.J=0 / 1",IF(OR((K21&lt;0),(K21&gt;1)),"Col.K=0 / 1",I21/(2*H21)))))</f>
        <v>25</v>
      </c>
    </row>
    <row r="22" spans="1:12" x14ac:dyDescent="0.2">
      <c r="A22" s="215"/>
      <c r="B22" s="225"/>
      <c r="C22" s="201"/>
      <c r="D22" s="197"/>
      <c r="E22" s="197"/>
      <c r="F22" s="9"/>
      <c r="G22" s="9"/>
      <c r="H22" s="55"/>
      <c r="I22" s="55"/>
      <c r="J22" s="55"/>
      <c r="K22" s="55"/>
      <c r="L22" s="50">
        <f t="shared" ref="L22:L29" si="4">IF(ISBLANK(H22),0,IF(ISBLANK(I22),0,IF(OR((J22&lt;0),(J22&gt;1)),"Col.J=0 / 1",IF(OR((K22&lt;0),(K22&gt;1)),"Col.K=0 / 1",I22/(2*H22)))))</f>
        <v>0</v>
      </c>
    </row>
    <row r="23" spans="1:12" x14ac:dyDescent="0.2">
      <c r="A23" s="215"/>
      <c r="B23" s="225"/>
      <c r="C23" s="201"/>
      <c r="D23" s="197"/>
      <c r="E23" s="197"/>
      <c r="F23" s="9"/>
      <c r="G23" s="9"/>
      <c r="H23" s="55"/>
      <c r="I23" s="55"/>
      <c r="J23" s="55"/>
      <c r="K23" s="55"/>
      <c r="L23" s="50">
        <f t="shared" si="4"/>
        <v>0</v>
      </c>
    </row>
    <row r="24" spans="1:12" x14ac:dyDescent="0.2">
      <c r="A24" s="215"/>
      <c r="B24" s="225"/>
      <c r="C24" s="201"/>
      <c r="D24" s="197"/>
      <c r="E24" s="197"/>
      <c r="F24" s="9"/>
      <c r="G24" s="9"/>
      <c r="H24" s="55"/>
      <c r="I24" s="55"/>
      <c r="J24" s="55"/>
      <c r="K24" s="55"/>
      <c r="L24" s="50">
        <f t="shared" si="4"/>
        <v>0</v>
      </c>
    </row>
    <row r="25" spans="1:12" x14ac:dyDescent="0.2">
      <c r="A25" s="215"/>
      <c r="B25" s="225"/>
      <c r="C25" s="201"/>
      <c r="D25" s="197"/>
      <c r="E25" s="197"/>
      <c r="F25" s="9"/>
      <c r="G25" s="9"/>
      <c r="H25" s="55"/>
      <c r="I25" s="55"/>
      <c r="J25" s="55"/>
      <c r="K25" s="55"/>
      <c r="L25" s="50">
        <f t="shared" si="4"/>
        <v>0</v>
      </c>
    </row>
    <row r="26" spans="1:12" x14ac:dyDescent="0.2">
      <c r="A26" s="215"/>
      <c r="B26" s="225"/>
      <c r="C26" s="201"/>
      <c r="D26" s="197"/>
      <c r="E26" s="197"/>
      <c r="F26" s="9"/>
      <c r="G26" s="9"/>
      <c r="H26" s="55"/>
      <c r="I26" s="55"/>
      <c r="J26" s="55"/>
      <c r="K26" s="55"/>
      <c r="L26" s="50">
        <f t="shared" si="4"/>
        <v>0</v>
      </c>
    </row>
    <row r="27" spans="1:12" x14ac:dyDescent="0.2">
      <c r="A27" s="215"/>
      <c r="B27" s="225"/>
      <c r="C27" s="201"/>
      <c r="D27" s="197"/>
      <c r="E27" s="197"/>
      <c r="F27" s="9"/>
      <c r="G27" s="9"/>
      <c r="H27" s="55"/>
      <c r="I27" s="55"/>
      <c r="J27" s="55"/>
      <c r="K27" s="55"/>
      <c r="L27" s="50">
        <f t="shared" si="4"/>
        <v>0</v>
      </c>
    </row>
    <row r="28" spans="1:12" x14ac:dyDescent="0.2">
      <c r="A28" s="215"/>
      <c r="B28" s="225"/>
      <c r="C28" s="201"/>
      <c r="D28" s="197"/>
      <c r="E28" s="197"/>
      <c r="F28" s="11"/>
      <c r="G28" s="9"/>
      <c r="H28" s="55"/>
      <c r="I28" s="55"/>
      <c r="J28" s="55"/>
      <c r="K28" s="55"/>
      <c r="L28" s="50">
        <f t="shared" si="4"/>
        <v>0</v>
      </c>
    </row>
    <row r="29" spans="1:12" ht="13.5" thickBot="1" x14ac:dyDescent="0.25">
      <c r="A29" s="215"/>
      <c r="B29" s="225"/>
      <c r="C29" s="202"/>
      <c r="D29" s="199"/>
      <c r="E29" s="199"/>
      <c r="F29" s="5"/>
      <c r="G29" s="5"/>
      <c r="H29" s="54"/>
      <c r="I29" s="54"/>
      <c r="J29" s="54"/>
      <c r="K29" s="54"/>
      <c r="L29" s="51">
        <f t="shared" si="4"/>
        <v>0</v>
      </c>
    </row>
    <row r="30" spans="1:12" ht="25.5" x14ac:dyDescent="0.2">
      <c r="A30" s="215"/>
      <c r="B30" s="225"/>
      <c r="C30" s="200" t="s">
        <v>92</v>
      </c>
      <c r="D30" s="211"/>
      <c r="E30" s="196" t="s">
        <v>93</v>
      </c>
      <c r="F30" s="22" t="s">
        <v>35</v>
      </c>
      <c r="G30" s="22" t="s">
        <v>37</v>
      </c>
      <c r="H30" s="62">
        <v>2</v>
      </c>
      <c r="I30" s="62">
        <v>100</v>
      </c>
      <c r="J30" s="62"/>
      <c r="K30" s="62"/>
      <c r="L30" s="49">
        <f>IF(ISBLANK(H30),0,IF(ISBLANK(I30),0,IF(OR((J30&lt;0),(J30&gt;1)),"Col.J=0 / 1",IF(OR((K30&lt;0),(K30&gt;1)),"Col.K=0 / 1",I30/(3*H30)))))</f>
        <v>16.666666666666668</v>
      </c>
    </row>
    <row r="31" spans="1:12" x14ac:dyDescent="0.2">
      <c r="A31" s="215"/>
      <c r="B31" s="225"/>
      <c r="C31" s="201"/>
      <c r="D31" s="212"/>
      <c r="E31" s="197"/>
      <c r="F31" s="11"/>
      <c r="G31" s="11"/>
      <c r="H31" s="55"/>
      <c r="I31" s="55"/>
      <c r="J31" s="55"/>
      <c r="K31" s="55"/>
      <c r="L31" s="50">
        <f t="shared" ref="L31:L39" si="5">IF(ISBLANK(H31),0,IF(ISBLANK(I31),0,IF(OR((J31&lt;0),(J31&gt;1)),"Col.J=0 / 1",IF(OR((K31&lt;0),(K31&gt;1)),"Col.K=0 / 1",I31/(3*H31)))))</f>
        <v>0</v>
      </c>
    </row>
    <row r="32" spans="1:12" x14ac:dyDescent="0.2">
      <c r="A32" s="215"/>
      <c r="B32" s="225"/>
      <c r="C32" s="201"/>
      <c r="D32" s="212"/>
      <c r="E32" s="197"/>
      <c r="F32" s="11"/>
      <c r="G32" s="11"/>
      <c r="H32" s="55"/>
      <c r="I32" s="55"/>
      <c r="J32" s="55"/>
      <c r="K32" s="55"/>
      <c r="L32" s="50">
        <f t="shared" si="5"/>
        <v>0</v>
      </c>
    </row>
    <row r="33" spans="1:12" x14ac:dyDescent="0.2">
      <c r="A33" s="215"/>
      <c r="B33" s="225"/>
      <c r="C33" s="201"/>
      <c r="D33" s="212"/>
      <c r="E33" s="197"/>
      <c r="F33" s="11"/>
      <c r="G33" s="11"/>
      <c r="H33" s="55"/>
      <c r="I33" s="55"/>
      <c r="J33" s="55"/>
      <c r="K33" s="55"/>
      <c r="L33" s="50">
        <f t="shared" si="5"/>
        <v>0</v>
      </c>
    </row>
    <row r="34" spans="1:12" x14ac:dyDescent="0.2">
      <c r="A34" s="215"/>
      <c r="B34" s="225"/>
      <c r="C34" s="201"/>
      <c r="D34" s="212"/>
      <c r="E34" s="197"/>
      <c r="F34" s="11"/>
      <c r="G34" s="11"/>
      <c r="H34" s="55"/>
      <c r="I34" s="55"/>
      <c r="J34" s="55"/>
      <c r="K34" s="55"/>
      <c r="L34" s="50">
        <f t="shared" si="5"/>
        <v>0</v>
      </c>
    </row>
    <row r="35" spans="1:12" x14ac:dyDescent="0.2">
      <c r="A35" s="215"/>
      <c r="B35" s="225"/>
      <c r="C35" s="201"/>
      <c r="D35" s="212"/>
      <c r="E35" s="197"/>
      <c r="F35" s="11"/>
      <c r="G35" s="11"/>
      <c r="H35" s="55"/>
      <c r="I35" s="55"/>
      <c r="J35" s="55"/>
      <c r="K35" s="55"/>
      <c r="L35" s="50">
        <f t="shared" si="5"/>
        <v>0</v>
      </c>
    </row>
    <row r="36" spans="1:12" x14ac:dyDescent="0.2">
      <c r="A36" s="215"/>
      <c r="B36" s="225"/>
      <c r="C36" s="201"/>
      <c r="D36" s="212"/>
      <c r="E36" s="197"/>
      <c r="F36" s="11"/>
      <c r="G36" s="11"/>
      <c r="H36" s="55"/>
      <c r="I36" s="55"/>
      <c r="J36" s="55"/>
      <c r="K36" s="55"/>
      <c r="L36" s="50">
        <f t="shared" si="5"/>
        <v>0</v>
      </c>
    </row>
    <row r="37" spans="1:12" x14ac:dyDescent="0.2">
      <c r="A37" s="215"/>
      <c r="B37" s="225"/>
      <c r="C37" s="201"/>
      <c r="D37" s="212"/>
      <c r="E37" s="197"/>
      <c r="F37" s="11"/>
      <c r="G37" s="11"/>
      <c r="H37" s="55"/>
      <c r="I37" s="55"/>
      <c r="J37" s="55"/>
      <c r="K37" s="55"/>
      <c r="L37" s="50">
        <f t="shared" si="5"/>
        <v>0</v>
      </c>
    </row>
    <row r="38" spans="1:12" x14ac:dyDescent="0.2">
      <c r="A38" s="215"/>
      <c r="B38" s="225"/>
      <c r="C38" s="201"/>
      <c r="D38" s="212"/>
      <c r="E38" s="197"/>
      <c r="F38" s="11"/>
      <c r="G38" s="11"/>
      <c r="H38" s="55"/>
      <c r="I38" s="55"/>
      <c r="J38" s="55"/>
      <c r="K38" s="55"/>
      <c r="L38" s="50">
        <f t="shared" si="5"/>
        <v>0</v>
      </c>
    </row>
    <row r="39" spans="1:12" ht="13.5" thickBot="1" x14ac:dyDescent="0.25">
      <c r="A39" s="215"/>
      <c r="B39" s="225"/>
      <c r="C39" s="210"/>
      <c r="D39" s="213"/>
      <c r="E39" s="198"/>
      <c r="F39" s="59"/>
      <c r="G39" s="59"/>
      <c r="H39" s="60"/>
      <c r="I39" s="60"/>
      <c r="J39" s="60"/>
      <c r="K39" s="60"/>
      <c r="L39" s="53">
        <f t="shared" si="5"/>
        <v>0</v>
      </c>
    </row>
    <row r="40" spans="1:12" ht="25.5" customHeight="1" x14ac:dyDescent="0.2">
      <c r="A40" s="216"/>
      <c r="B40" s="200" t="s">
        <v>94</v>
      </c>
      <c r="C40" s="196"/>
      <c r="D40" s="196"/>
      <c r="E40" s="196" t="s">
        <v>180</v>
      </c>
      <c r="F40" s="237" t="s">
        <v>34</v>
      </c>
      <c r="G40" s="237"/>
      <c r="H40" s="237"/>
      <c r="I40" s="237"/>
      <c r="J40" s="237"/>
      <c r="K40" s="237"/>
      <c r="L40" s="58" t="s">
        <v>30</v>
      </c>
    </row>
    <row r="41" spans="1:12" x14ac:dyDescent="0.2">
      <c r="A41" s="216"/>
      <c r="B41" s="201"/>
      <c r="C41" s="197"/>
      <c r="D41" s="197"/>
      <c r="E41" s="197"/>
      <c r="F41" s="188" t="s">
        <v>64</v>
      </c>
      <c r="G41" s="188"/>
      <c r="H41" s="188"/>
      <c r="I41" s="188"/>
      <c r="J41" s="188"/>
      <c r="K41" s="188"/>
      <c r="L41" s="70">
        <f>IF(ISBLANK(F41),0,15)</f>
        <v>15</v>
      </c>
    </row>
    <row r="42" spans="1:12" x14ac:dyDescent="0.2">
      <c r="A42" s="216"/>
      <c r="B42" s="201"/>
      <c r="C42" s="197"/>
      <c r="D42" s="197"/>
      <c r="E42" s="197"/>
      <c r="F42" s="188"/>
      <c r="G42" s="188"/>
      <c r="H42" s="188"/>
      <c r="I42" s="188"/>
      <c r="J42" s="188"/>
      <c r="K42" s="188"/>
      <c r="L42" s="70">
        <f t="shared" ref="L42:L49" si="6">IF(ISBLANK(F42),0,15)</f>
        <v>0</v>
      </c>
    </row>
    <row r="43" spans="1:12" x14ac:dyDescent="0.2">
      <c r="A43" s="216"/>
      <c r="B43" s="201"/>
      <c r="C43" s="197"/>
      <c r="D43" s="197"/>
      <c r="E43" s="197"/>
      <c r="F43" s="188"/>
      <c r="G43" s="188"/>
      <c r="H43" s="188"/>
      <c r="I43" s="188"/>
      <c r="J43" s="188"/>
      <c r="K43" s="188"/>
      <c r="L43" s="70">
        <f t="shared" si="6"/>
        <v>0</v>
      </c>
    </row>
    <row r="44" spans="1:12" x14ac:dyDescent="0.2">
      <c r="A44" s="216"/>
      <c r="B44" s="201"/>
      <c r="C44" s="197"/>
      <c r="D44" s="197"/>
      <c r="E44" s="197"/>
      <c r="F44" s="188"/>
      <c r="G44" s="188"/>
      <c r="H44" s="188"/>
      <c r="I44" s="188"/>
      <c r="J44" s="188"/>
      <c r="K44" s="188"/>
      <c r="L44" s="70">
        <f t="shared" si="6"/>
        <v>0</v>
      </c>
    </row>
    <row r="45" spans="1:12" x14ac:dyDescent="0.2">
      <c r="A45" s="216"/>
      <c r="B45" s="201"/>
      <c r="C45" s="197"/>
      <c r="D45" s="197"/>
      <c r="E45" s="197"/>
      <c r="F45" s="188"/>
      <c r="G45" s="188"/>
      <c r="H45" s="188"/>
      <c r="I45" s="188"/>
      <c r="J45" s="188"/>
      <c r="K45" s="188"/>
      <c r="L45" s="70">
        <f t="shared" si="6"/>
        <v>0</v>
      </c>
    </row>
    <row r="46" spans="1:12" x14ac:dyDescent="0.2">
      <c r="A46" s="216"/>
      <c r="B46" s="201"/>
      <c r="C46" s="197"/>
      <c r="D46" s="197"/>
      <c r="E46" s="197"/>
      <c r="F46" s="188"/>
      <c r="G46" s="188"/>
      <c r="H46" s="188"/>
      <c r="I46" s="188"/>
      <c r="J46" s="188"/>
      <c r="K46" s="188"/>
      <c r="L46" s="70">
        <f t="shared" si="6"/>
        <v>0</v>
      </c>
    </row>
    <row r="47" spans="1:12" x14ac:dyDescent="0.2">
      <c r="A47" s="216"/>
      <c r="B47" s="201"/>
      <c r="C47" s="197"/>
      <c r="D47" s="197"/>
      <c r="E47" s="197"/>
      <c r="F47" s="188"/>
      <c r="G47" s="188"/>
      <c r="H47" s="188"/>
      <c r="I47" s="188"/>
      <c r="J47" s="188"/>
      <c r="K47" s="188"/>
      <c r="L47" s="70">
        <f t="shared" si="6"/>
        <v>0</v>
      </c>
    </row>
    <row r="48" spans="1:12" x14ac:dyDescent="0.2">
      <c r="A48" s="216"/>
      <c r="B48" s="201"/>
      <c r="C48" s="197"/>
      <c r="D48" s="197"/>
      <c r="E48" s="197"/>
      <c r="F48" s="188"/>
      <c r="G48" s="188"/>
      <c r="H48" s="188"/>
      <c r="I48" s="188"/>
      <c r="J48" s="188"/>
      <c r="K48" s="188"/>
      <c r="L48" s="70">
        <f t="shared" si="6"/>
        <v>0</v>
      </c>
    </row>
    <row r="49" spans="1:12" ht="13.5" thickBot="1" x14ac:dyDescent="0.25">
      <c r="A49" s="216"/>
      <c r="B49" s="210"/>
      <c r="C49" s="198"/>
      <c r="D49" s="198"/>
      <c r="E49" s="198"/>
      <c r="F49" s="236"/>
      <c r="G49" s="236"/>
      <c r="H49" s="236"/>
      <c r="I49" s="236"/>
      <c r="J49" s="236"/>
      <c r="K49" s="236"/>
      <c r="L49" s="71">
        <f t="shared" si="6"/>
        <v>0</v>
      </c>
    </row>
    <row r="50" spans="1:12" ht="76.5" x14ac:dyDescent="0.2">
      <c r="A50" s="216"/>
      <c r="B50" s="200" t="s">
        <v>95</v>
      </c>
      <c r="C50" s="196" t="s">
        <v>96</v>
      </c>
      <c r="D50" s="196"/>
      <c r="E50" s="196" t="s">
        <v>97</v>
      </c>
      <c r="F50" s="237" t="s">
        <v>153</v>
      </c>
      <c r="G50" s="237"/>
      <c r="H50" s="237"/>
      <c r="I50" s="237"/>
      <c r="J50" s="68" t="s">
        <v>155</v>
      </c>
      <c r="K50" s="56" t="s">
        <v>154</v>
      </c>
      <c r="L50" s="58" t="s">
        <v>30</v>
      </c>
    </row>
    <row r="51" spans="1:12" x14ac:dyDescent="0.2">
      <c r="A51" s="216"/>
      <c r="B51" s="201"/>
      <c r="C51" s="197"/>
      <c r="D51" s="197"/>
      <c r="E51" s="197"/>
      <c r="F51" s="188" t="s">
        <v>63</v>
      </c>
      <c r="G51" s="188"/>
      <c r="H51" s="188"/>
      <c r="I51" s="188"/>
      <c r="J51" s="55">
        <v>2</v>
      </c>
      <c r="K51" s="55">
        <v>1</v>
      </c>
      <c r="L51" s="70">
        <f>IF(ISBLANK(F51),0,(IF(ISBLANK(J51),0,IF((OR((K51&lt;1),K51&gt;2)),"Col.K = 1/2",IF(K51=1,5*J51,2*J51)))))</f>
        <v>10</v>
      </c>
    </row>
    <row r="52" spans="1:12" x14ac:dyDescent="0.2">
      <c r="A52" s="216"/>
      <c r="B52" s="201"/>
      <c r="C52" s="197"/>
      <c r="D52" s="197"/>
      <c r="E52" s="197"/>
      <c r="F52" s="188" t="s">
        <v>182</v>
      </c>
      <c r="G52" s="188"/>
      <c r="H52" s="188"/>
      <c r="I52" s="188"/>
      <c r="J52" s="151">
        <v>2</v>
      </c>
      <c r="K52" s="55">
        <v>2</v>
      </c>
      <c r="L52" s="70">
        <f t="shared" ref="L52:L54" si="7">IF(ISBLANK(F52),0,(IF(ISBLANK(J52),0,IF((OR((K52&lt;1),K52&gt;2)),"Col.K = 1/2",IF(K52=1,5*J52,2*J52)))))</f>
        <v>4</v>
      </c>
    </row>
    <row r="53" spans="1:12" x14ac:dyDescent="0.2">
      <c r="A53" s="216"/>
      <c r="B53" s="201"/>
      <c r="C53" s="197"/>
      <c r="D53" s="197"/>
      <c r="E53" s="197"/>
      <c r="F53" s="188"/>
      <c r="G53" s="188"/>
      <c r="H53" s="188"/>
      <c r="I53" s="188"/>
      <c r="J53" s="55"/>
      <c r="K53" s="55"/>
      <c r="L53" s="70">
        <f t="shared" si="7"/>
        <v>0</v>
      </c>
    </row>
    <row r="54" spans="1:12" ht="13.5" thickBot="1" x14ac:dyDescent="0.25">
      <c r="A54" s="217"/>
      <c r="B54" s="202"/>
      <c r="C54" s="199"/>
      <c r="D54" s="199"/>
      <c r="E54" s="199"/>
      <c r="F54" s="245"/>
      <c r="G54" s="245"/>
      <c r="H54" s="236"/>
      <c r="I54" s="236"/>
      <c r="J54" s="60"/>
      <c r="K54" s="60"/>
      <c r="L54" s="71">
        <f t="shared" si="7"/>
        <v>0</v>
      </c>
    </row>
    <row r="55" spans="1:12" ht="19.5" thickTop="1" thickBot="1" x14ac:dyDescent="0.25">
      <c r="D55" s="34"/>
      <c r="H55" s="243" t="s">
        <v>32</v>
      </c>
      <c r="I55" s="244"/>
      <c r="J55" s="244"/>
      <c r="K55" s="244"/>
      <c r="L55" s="81">
        <f>SUM(L3:L54)</f>
        <v>234.66666666666666</v>
      </c>
    </row>
    <row r="57" spans="1:12" ht="15.75" x14ac:dyDescent="0.25">
      <c r="B57" s="226" t="s">
        <v>150</v>
      </c>
      <c r="C57" s="227"/>
      <c r="D57" s="228"/>
      <c r="F57" s="149" t="s">
        <v>151</v>
      </c>
      <c r="G57" s="150"/>
      <c r="H57" s="63">
        <v>150</v>
      </c>
    </row>
    <row r="58" spans="1:12" ht="15.75" x14ac:dyDescent="0.25">
      <c r="B58" s="229"/>
      <c r="C58" s="230"/>
      <c r="D58" s="231"/>
      <c r="F58" s="149" t="s">
        <v>157</v>
      </c>
      <c r="G58" s="150"/>
      <c r="H58" s="63">
        <v>0</v>
      </c>
    </row>
    <row r="59" spans="1:12" ht="15.75" x14ac:dyDescent="0.25">
      <c r="B59" s="229"/>
      <c r="C59" s="230"/>
      <c r="D59" s="231"/>
      <c r="F59" s="149" t="s">
        <v>156</v>
      </c>
      <c r="G59" s="150"/>
      <c r="H59" s="63">
        <v>300</v>
      </c>
    </row>
    <row r="60" spans="1:12" ht="15.75" x14ac:dyDescent="0.25">
      <c r="B60" s="229"/>
      <c r="C60" s="230"/>
      <c r="D60" s="231"/>
      <c r="F60" s="241" t="s">
        <v>183</v>
      </c>
      <c r="G60" s="242"/>
      <c r="H60" s="63">
        <v>0</v>
      </c>
    </row>
    <row r="61" spans="1:12" x14ac:dyDescent="0.2">
      <c r="B61" s="229"/>
      <c r="C61" s="230"/>
      <c r="D61" s="231"/>
    </row>
    <row r="62" spans="1:12" x14ac:dyDescent="0.2">
      <c r="B62" s="229"/>
      <c r="C62" s="230"/>
      <c r="D62" s="231"/>
    </row>
    <row r="63" spans="1:12" ht="15.75" x14ac:dyDescent="0.25">
      <c r="B63" s="229"/>
      <c r="C63" s="230"/>
      <c r="D63" s="231"/>
      <c r="F63" s="240"/>
      <c r="G63" s="240"/>
      <c r="H63" s="172"/>
    </row>
    <row r="64" spans="1:12" ht="15.75" x14ac:dyDescent="0.25">
      <c r="B64" s="229"/>
      <c r="C64" s="230"/>
      <c r="D64" s="231"/>
      <c r="F64" s="240"/>
      <c r="G64" s="240"/>
      <c r="H64" s="172"/>
    </row>
    <row r="65" spans="2:4" x14ac:dyDescent="0.2">
      <c r="B65" s="229"/>
      <c r="C65" s="230"/>
      <c r="D65" s="231"/>
    </row>
    <row r="66" spans="2:4" x14ac:dyDescent="0.2">
      <c r="B66" s="229"/>
      <c r="C66" s="230"/>
      <c r="D66" s="231"/>
    </row>
    <row r="67" spans="2:4" x14ac:dyDescent="0.2">
      <c r="B67" s="229"/>
      <c r="C67" s="230"/>
      <c r="D67" s="231"/>
    </row>
    <row r="68" spans="2:4" x14ac:dyDescent="0.2">
      <c r="B68" s="229"/>
      <c r="C68" s="230"/>
      <c r="D68" s="231"/>
    </row>
    <row r="69" spans="2:4" x14ac:dyDescent="0.2">
      <c r="B69" s="229"/>
      <c r="C69" s="230"/>
      <c r="D69" s="231"/>
    </row>
    <row r="70" spans="2:4" x14ac:dyDescent="0.2">
      <c r="B70" s="229"/>
      <c r="C70" s="230"/>
      <c r="D70" s="231"/>
    </row>
    <row r="71" spans="2:4" x14ac:dyDescent="0.2">
      <c r="B71" s="232"/>
      <c r="C71" s="233"/>
      <c r="D71" s="234"/>
    </row>
  </sheetData>
  <mergeCells count="64">
    <mergeCell ref="F63:G63"/>
    <mergeCell ref="F64:G64"/>
    <mergeCell ref="F60:G60"/>
    <mergeCell ref="H55:K55"/>
    <mergeCell ref="F53:I53"/>
    <mergeCell ref="F54:I54"/>
    <mergeCell ref="E16:E19"/>
    <mergeCell ref="F47:K47"/>
    <mergeCell ref="F48:K48"/>
    <mergeCell ref="F49:K49"/>
    <mergeCell ref="F50:I50"/>
    <mergeCell ref="F42:K42"/>
    <mergeCell ref="F43:K43"/>
    <mergeCell ref="F44:K44"/>
    <mergeCell ref="F45:K45"/>
    <mergeCell ref="F46:K46"/>
    <mergeCell ref="F40:K40"/>
    <mergeCell ref="F41:K41"/>
    <mergeCell ref="J19:K19"/>
    <mergeCell ref="H17:I17"/>
    <mergeCell ref="J17:K17"/>
    <mergeCell ref="B57:D71"/>
    <mergeCell ref="B20:B39"/>
    <mergeCell ref="C20:C29"/>
    <mergeCell ref="D20:D29"/>
    <mergeCell ref="E20:E29"/>
    <mergeCell ref="B40:B49"/>
    <mergeCell ref="C40:C49"/>
    <mergeCell ref="D40:D49"/>
    <mergeCell ref="E40:E49"/>
    <mergeCell ref="D50:D54"/>
    <mergeCell ref="E50:E54"/>
    <mergeCell ref="E30:E39"/>
    <mergeCell ref="D16:D19"/>
    <mergeCell ref="D30:D39"/>
    <mergeCell ref="A3:A54"/>
    <mergeCell ref="B3:B19"/>
    <mergeCell ref="C3:C11"/>
    <mergeCell ref="B50:B54"/>
    <mergeCell ref="C50:C54"/>
    <mergeCell ref="C12:C19"/>
    <mergeCell ref="C30:C39"/>
    <mergeCell ref="D12:D15"/>
    <mergeCell ref="E12:E15"/>
    <mergeCell ref="E7:E11"/>
    <mergeCell ref="D7:D11"/>
    <mergeCell ref="E3:E6"/>
    <mergeCell ref="D3:D6"/>
    <mergeCell ref="F51:I51"/>
    <mergeCell ref="F52:I52"/>
    <mergeCell ref="F1:L1"/>
    <mergeCell ref="H12:I12"/>
    <mergeCell ref="J12:K12"/>
    <mergeCell ref="H13:I13"/>
    <mergeCell ref="J13:K13"/>
    <mergeCell ref="H14:I14"/>
    <mergeCell ref="H15:I15"/>
    <mergeCell ref="J14:K14"/>
    <mergeCell ref="J15:K15"/>
    <mergeCell ref="H16:I16"/>
    <mergeCell ref="J16:K16"/>
    <mergeCell ref="H18:I18"/>
    <mergeCell ref="H19:I19"/>
    <mergeCell ref="J18:K18"/>
  </mergeCells>
  <pageMargins left="0.31496062992125984" right="0.31496062992125984" top="0.74803149606299213" bottom="0.74803149606299213" header="0.31496062992125984" footer="0.31496062992125984"/>
  <pageSetup paperSize="256" fitToHeight="0" orientation="landscape" horizontalDpi="1200" verticalDpi="1200"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89"/>
  <sheetViews>
    <sheetView workbookViewId="0">
      <selection activeCell="A2" sqref="A2"/>
    </sheetView>
  </sheetViews>
  <sheetFormatPr defaultColWidth="8.85546875" defaultRowHeight="12.75" x14ac:dyDescent="0.2"/>
  <cols>
    <col min="1" max="1" width="4" style="1" customWidth="1"/>
    <col min="2" max="2" width="18.42578125" style="1" customWidth="1"/>
    <col min="3" max="3" width="25" style="1" customWidth="1"/>
    <col min="4" max="4" width="14.5703125" style="1" customWidth="1"/>
    <col min="5" max="5" width="13.28515625" style="1" customWidth="1"/>
    <col min="6" max="6" width="59.42578125" style="2" customWidth="1"/>
    <col min="7" max="7" width="7.42578125" style="2" customWidth="1"/>
    <col min="8" max="8" width="7.28515625" style="2" customWidth="1"/>
    <col min="9" max="9" width="11.42578125" style="2" customWidth="1"/>
    <col min="10" max="10" width="12.5703125" style="2" customWidth="1"/>
    <col min="11" max="11" width="9.7109375" style="12" customWidth="1"/>
    <col min="12" max="12" width="13.140625" style="1" customWidth="1"/>
    <col min="13" max="16384" width="8.85546875" style="1"/>
  </cols>
  <sheetData>
    <row r="1" spans="1:12" ht="108.75" x14ac:dyDescent="0.2">
      <c r="A1" s="72" t="s">
        <v>0</v>
      </c>
      <c r="B1" s="73" t="s">
        <v>1</v>
      </c>
      <c r="C1" s="73" t="s">
        <v>2</v>
      </c>
      <c r="D1" s="73" t="s">
        <v>3</v>
      </c>
      <c r="E1" s="157" t="s">
        <v>4</v>
      </c>
      <c r="F1" s="264" t="s">
        <v>143</v>
      </c>
      <c r="G1" s="190"/>
      <c r="H1" s="190"/>
      <c r="I1" s="190"/>
      <c r="J1" s="190"/>
      <c r="K1" s="190"/>
      <c r="L1" s="191"/>
    </row>
    <row r="2" spans="1:12" ht="64.5" thickBot="1" x14ac:dyDescent="0.25">
      <c r="A2" s="158">
        <v>1</v>
      </c>
      <c r="B2" s="159">
        <v>2</v>
      </c>
      <c r="C2" s="159">
        <v>3</v>
      </c>
      <c r="D2" s="159">
        <v>4</v>
      </c>
      <c r="E2" s="160">
        <v>5</v>
      </c>
      <c r="F2" s="161" t="s">
        <v>161</v>
      </c>
      <c r="G2" s="74" t="s">
        <v>31</v>
      </c>
      <c r="H2" s="74" t="s">
        <v>38</v>
      </c>
      <c r="I2" s="78" t="s">
        <v>159</v>
      </c>
      <c r="J2" s="78" t="s">
        <v>162</v>
      </c>
      <c r="K2" s="109" t="s">
        <v>30</v>
      </c>
      <c r="L2" s="110" t="s">
        <v>160</v>
      </c>
    </row>
    <row r="3" spans="1:12" ht="27" customHeight="1" x14ac:dyDescent="0.2">
      <c r="A3" s="249" t="s">
        <v>8</v>
      </c>
      <c r="B3" s="200" t="s">
        <v>98</v>
      </c>
      <c r="C3" s="196" t="s">
        <v>99</v>
      </c>
      <c r="D3" s="203"/>
      <c r="E3" s="203" t="s">
        <v>100</v>
      </c>
      <c r="F3" s="83" t="s">
        <v>39</v>
      </c>
      <c r="G3" s="20">
        <v>0.78</v>
      </c>
      <c r="H3" s="21">
        <v>2</v>
      </c>
      <c r="I3" s="21">
        <v>1</v>
      </c>
      <c r="J3" s="21">
        <v>1</v>
      </c>
      <c r="K3" s="93">
        <f>IF(ISBLANK(G3),0,IF(OR((I3&lt;0),(I3&gt;1)),"Col.I=0 / 1",IF(OR((J3&lt;0),(J3&gt;1)),"Col.J=0 / 1",(30+10*G3)/H3)))</f>
        <v>18.899999999999999</v>
      </c>
      <c r="L3" s="82"/>
    </row>
    <row r="4" spans="1:12" ht="25.5" x14ac:dyDescent="0.2">
      <c r="A4" s="249"/>
      <c r="B4" s="201"/>
      <c r="C4" s="197"/>
      <c r="D4" s="204"/>
      <c r="E4" s="204"/>
      <c r="F4" s="91" t="s">
        <v>40</v>
      </c>
      <c r="G4" s="3">
        <v>0.2</v>
      </c>
      <c r="H4" s="15">
        <v>3</v>
      </c>
      <c r="I4" s="15">
        <v>0</v>
      </c>
      <c r="J4" s="15">
        <v>0</v>
      </c>
      <c r="K4" s="80">
        <f t="shared" ref="K4:K16" si="0">IF(ISBLANK(G4),0,IF(OR((I4&lt;0),(I4&gt;1)),"Col.I=0 / 1",IF(OR((J4&lt;0),(J4&gt;1)),"Col.J=0 / 1",(30+10*G4)/H4)))</f>
        <v>10.666666666666666</v>
      </c>
      <c r="L4" s="94"/>
    </row>
    <row r="5" spans="1:12" x14ac:dyDescent="0.2">
      <c r="A5" s="249"/>
      <c r="B5" s="201"/>
      <c r="C5" s="197"/>
      <c r="D5" s="204"/>
      <c r="E5" s="204"/>
      <c r="F5" s="92"/>
      <c r="G5" s="3"/>
      <c r="H5" s="15"/>
      <c r="I5" s="15"/>
      <c r="J5" s="15"/>
      <c r="K5" s="80">
        <f t="shared" si="0"/>
        <v>0</v>
      </c>
      <c r="L5" s="94"/>
    </row>
    <row r="6" spans="1:12" x14ac:dyDescent="0.2">
      <c r="A6" s="249"/>
      <c r="B6" s="201"/>
      <c r="C6" s="197"/>
      <c r="D6" s="204"/>
      <c r="E6" s="204"/>
      <c r="F6" s="92"/>
      <c r="G6" s="3"/>
      <c r="H6" s="15"/>
      <c r="I6" s="15"/>
      <c r="J6" s="15"/>
      <c r="K6" s="80">
        <f t="shared" si="0"/>
        <v>0</v>
      </c>
      <c r="L6" s="94"/>
    </row>
    <row r="7" spans="1:12" x14ac:dyDescent="0.2">
      <c r="A7" s="249"/>
      <c r="B7" s="201"/>
      <c r="C7" s="197"/>
      <c r="D7" s="204"/>
      <c r="E7" s="204"/>
      <c r="F7" s="84"/>
      <c r="G7" s="3"/>
      <c r="H7" s="15"/>
      <c r="I7" s="15"/>
      <c r="J7" s="15"/>
      <c r="K7" s="80">
        <f t="shared" si="0"/>
        <v>0</v>
      </c>
      <c r="L7" s="94"/>
    </row>
    <row r="8" spans="1:12" x14ac:dyDescent="0.2">
      <c r="A8" s="249"/>
      <c r="B8" s="201"/>
      <c r="C8" s="197"/>
      <c r="D8" s="204"/>
      <c r="E8" s="204"/>
      <c r="F8" s="84"/>
      <c r="G8" s="3"/>
      <c r="H8" s="15"/>
      <c r="I8" s="15"/>
      <c r="J8" s="15"/>
      <c r="K8" s="80">
        <f t="shared" si="0"/>
        <v>0</v>
      </c>
      <c r="L8" s="94"/>
    </row>
    <row r="9" spans="1:12" x14ac:dyDescent="0.2">
      <c r="A9" s="249"/>
      <c r="B9" s="201"/>
      <c r="C9" s="197"/>
      <c r="D9" s="204"/>
      <c r="E9" s="204"/>
      <c r="F9" s="84"/>
      <c r="G9" s="3"/>
      <c r="H9" s="15"/>
      <c r="I9" s="15"/>
      <c r="J9" s="15"/>
      <c r="K9" s="80">
        <f t="shared" si="0"/>
        <v>0</v>
      </c>
      <c r="L9" s="94"/>
    </row>
    <row r="10" spans="1:12" x14ac:dyDescent="0.2">
      <c r="A10" s="249"/>
      <c r="B10" s="201"/>
      <c r="C10" s="197"/>
      <c r="D10" s="204"/>
      <c r="E10" s="204"/>
      <c r="F10" s="84"/>
      <c r="G10" s="3"/>
      <c r="H10" s="15"/>
      <c r="I10" s="15"/>
      <c r="J10" s="15"/>
      <c r="K10" s="80">
        <f t="shared" si="0"/>
        <v>0</v>
      </c>
      <c r="L10" s="94"/>
    </row>
    <row r="11" spans="1:12" x14ac:dyDescent="0.2">
      <c r="A11" s="249"/>
      <c r="B11" s="201"/>
      <c r="C11" s="197"/>
      <c r="D11" s="204"/>
      <c r="E11" s="204"/>
      <c r="F11" s="84"/>
      <c r="G11" s="3"/>
      <c r="H11" s="15"/>
      <c r="I11" s="15"/>
      <c r="J11" s="15"/>
      <c r="K11" s="80">
        <f t="shared" si="0"/>
        <v>0</v>
      </c>
      <c r="L11" s="94"/>
    </row>
    <row r="12" spans="1:12" x14ac:dyDescent="0.2">
      <c r="A12" s="249"/>
      <c r="B12" s="201"/>
      <c r="C12" s="197"/>
      <c r="D12" s="204"/>
      <c r="E12" s="204"/>
      <c r="F12" s="84"/>
      <c r="G12" s="3"/>
      <c r="H12" s="15"/>
      <c r="I12" s="15"/>
      <c r="J12" s="15"/>
      <c r="K12" s="80">
        <f t="shared" si="0"/>
        <v>0</v>
      </c>
      <c r="L12" s="94"/>
    </row>
    <row r="13" spans="1:12" x14ac:dyDescent="0.2">
      <c r="A13" s="249"/>
      <c r="B13" s="201"/>
      <c r="C13" s="197"/>
      <c r="D13" s="204"/>
      <c r="E13" s="204"/>
      <c r="F13" s="84"/>
      <c r="G13" s="3"/>
      <c r="H13" s="15"/>
      <c r="I13" s="15"/>
      <c r="J13" s="15"/>
      <c r="K13" s="80">
        <f t="shared" si="0"/>
        <v>0</v>
      </c>
      <c r="L13" s="94"/>
    </row>
    <row r="14" spans="1:12" x14ac:dyDescent="0.2">
      <c r="A14" s="249"/>
      <c r="B14" s="201"/>
      <c r="C14" s="197"/>
      <c r="D14" s="204"/>
      <c r="E14" s="204"/>
      <c r="F14" s="84"/>
      <c r="G14" s="3"/>
      <c r="H14" s="15"/>
      <c r="I14" s="15"/>
      <c r="J14" s="15"/>
      <c r="K14" s="80">
        <f t="shared" si="0"/>
        <v>0</v>
      </c>
      <c r="L14" s="94"/>
    </row>
    <row r="15" spans="1:12" x14ac:dyDescent="0.2">
      <c r="A15" s="249"/>
      <c r="B15" s="201"/>
      <c r="C15" s="197"/>
      <c r="D15" s="204"/>
      <c r="E15" s="204"/>
      <c r="F15" s="84"/>
      <c r="G15" s="3"/>
      <c r="H15" s="15"/>
      <c r="I15" s="15"/>
      <c r="J15" s="15"/>
      <c r="K15" s="80">
        <f t="shared" si="0"/>
        <v>0</v>
      </c>
      <c r="L15" s="94"/>
    </row>
    <row r="16" spans="1:12" ht="13.15" customHeight="1" thickBot="1" x14ac:dyDescent="0.25">
      <c r="A16" s="249"/>
      <c r="B16" s="202"/>
      <c r="C16" s="199"/>
      <c r="D16" s="257"/>
      <c r="E16" s="257"/>
      <c r="F16" s="85"/>
      <c r="G16" s="4"/>
      <c r="H16" s="18"/>
      <c r="I16" s="18"/>
      <c r="J16" s="18"/>
      <c r="K16" s="95">
        <f t="shared" si="0"/>
        <v>0</v>
      </c>
      <c r="L16" s="96"/>
    </row>
    <row r="17" spans="1:12" ht="64.5" thickBot="1" x14ac:dyDescent="0.25">
      <c r="A17" s="249"/>
      <c r="B17" s="200" t="s">
        <v>101</v>
      </c>
      <c r="C17" s="196" t="s">
        <v>102</v>
      </c>
      <c r="D17" s="196" t="s">
        <v>103</v>
      </c>
      <c r="E17" s="196" t="s">
        <v>104</v>
      </c>
      <c r="F17" s="237" t="s">
        <v>161</v>
      </c>
      <c r="G17" s="237"/>
      <c r="H17" s="237"/>
      <c r="I17" s="66" t="s">
        <v>38</v>
      </c>
      <c r="J17" s="56" t="s">
        <v>162</v>
      </c>
      <c r="K17" s="58" t="s">
        <v>30</v>
      </c>
      <c r="L17" s="90" t="s">
        <v>160</v>
      </c>
    </row>
    <row r="18" spans="1:12" ht="25.5" customHeight="1" x14ac:dyDescent="0.2">
      <c r="A18" s="249"/>
      <c r="B18" s="201"/>
      <c r="C18" s="197"/>
      <c r="D18" s="197"/>
      <c r="E18" s="197"/>
      <c r="F18" s="265" t="s">
        <v>40</v>
      </c>
      <c r="G18" s="265"/>
      <c r="H18" s="265"/>
      <c r="I18" s="15">
        <v>3</v>
      </c>
      <c r="J18" s="15">
        <v>0</v>
      </c>
      <c r="K18" s="50">
        <f>IF(ISBLANK(F18),0,IF(ISBLANK(I18),0,IF(OR((J18&lt;0),(J18&gt;1)),"Col.J=0 / 1",15/I18)))</f>
        <v>5</v>
      </c>
      <c r="L18" s="82"/>
    </row>
    <row r="19" spans="1:12" x14ac:dyDescent="0.2">
      <c r="A19" s="249"/>
      <c r="B19" s="201"/>
      <c r="C19" s="197"/>
      <c r="D19" s="197"/>
      <c r="E19" s="197"/>
      <c r="F19" s="266"/>
      <c r="G19" s="266"/>
      <c r="H19" s="266"/>
      <c r="I19" s="15"/>
      <c r="J19" s="15"/>
      <c r="K19" s="50">
        <f t="shared" ref="K19:K25" si="1">IF(ISBLANK(F19),0,IF(OR((J19&lt;0),(J19&gt;1)),"Col.J=0 / 1",15/I19))</f>
        <v>0</v>
      </c>
      <c r="L19" s="94"/>
    </row>
    <row r="20" spans="1:12" x14ac:dyDescent="0.2">
      <c r="A20" s="249"/>
      <c r="B20" s="201"/>
      <c r="C20" s="197"/>
      <c r="D20" s="197"/>
      <c r="E20" s="197"/>
      <c r="F20" s="266"/>
      <c r="G20" s="266"/>
      <c r="H20" s="266"/>
      <c r="I20" s="15"/>
      <c r="J20" s="15"/>
      <c r="K20" s="50">
        <f t="shared" si="1"/>
        <v>0</v>
      </c>
      <c r="L20" s="94"/>
    </row>
    <row r="21" spans="1:12" x14ac:dyDescent="0.2">
      <c r="A21" s="249"/>
      <c r="B21" s="201"/>
      <c r="C21" s="197"/>
      <c r="D21" s="197"/>
      <c r="E21" s="197"/>
      <c r="F21" s="266"/>
      <c r="G21" s="266"/>
      <c r="H21" s="266"/>
      <c r="I21" s="15"/>
      <c r="J21" s="15"/>
      <c r="K21" s="50">
        <f t="shared" si="1"/>
        <v>0</v>
      </c>
      <c r="L21" s="94"/>
    </row>
    <row r="22" spans="1:12" x14ac:dyDescent="0.2">
      <c r="A22" s="249"/>
      <c r="B22" s="201"/>
      <c r="C22" s="197"/>
      <c r="D22" s="197"/>
      <c r="E22" s="197"/>
      <c r="F22" s="266"/>
      <c r="G22" s="266"/>
      <c r="H22" s="266"/>
      <c r="I22" s="15"/>
      <c r="J22" s="15"/>
      <c r="K22" s="50">
        <f t="shared" si="1"/>
        <v>0</v>
      </c>
      <c r="L22" s="94"/>
    </row>
    <row r="23" spans="1:12" x14ac:dyDescent="0.2">
      <c r="A23" s="249"/>
      <c r="B23" s="201"/>
      <c r="C23" s="197"/>
      <c r="D23" s="197"/>
      <c r="E23" s="197"/>
      <c r="F23" s="266"/>
      <c r="G23" s="266"/>
      <c r="H23" s="266"/>
      <c r="I23" s="15"/>
      <c r="J23" s="15"/>
      <c r="K23" s="50">
        <f t="shared" si="1"/>
        <v>0</v>
      </c>
      <c r="L23" s="94"/>
    </row>
    <row r="24" spans="1:12" ht="12" customHeight="1" x14ac:dyDescent="0.2">
      <c r="A24" s="249"/>
      <c r="B24" s="201"/>
      <c r="C24" s="197"/>
      <c r="D24" s="197"/>
      <c r="E24" s="197"/>
      <c r="F24" s="266"/>
      <c r="G24" s="266"/>
      <c r="H24" s="266"/>
      <c r="I24" s="15"/>
      <c r="J24" s="15"/>
      <c r="K24" s="50">
        <f t="shared" si="1"/>
        <v>0</v>
      </c>
      <c r="L24" s="94"/>
    </row>
    <row r="25" spans="1:12" ht="13.5" thickBot="1" x14ac:dyDescent="0.25">
      <c r="A25" s="249"/>
      <c r="B25" s="202"/>
      <c r="C25" s="199"/>
      <c r="D25" s="199"/>
      <c r="E25" s="198"/>
      <c r="F25" s="267"/>
      <c r="G25" s="267"/>
      <c r="H25" s="267"/>
      <c r="I25" s="17"/>
      <c r="J25" s="17"/>
      <c r="K25" s="53">
        <f t="shared" si="1"/>
        <v>0</v>
      </c>
      <c r="L25" s="96"/>
    </row>
    <row r="26" spans="1:12" ht="51" x14ac:dyDescent="0.2">
      <c r="A26" s="249"/>
      <c r="B26" s="278" t="s">
        <v>105</v>
      </c>
      <c r="C26" s="255" t="s">
        <v>106</v>
      </c>
      <c r="D26" s="281" t="s">
        <v>107</v>
      </c>
      <c r="E26" s="200" t="s">
        <v>108</v>
      </c>
      <c r="F26" s="237" t="s">
        <v>161</v>
      </c>
      <c r="G26" s="237"/>
      <c r="H26" s="237"/>
      <c r="I26" s="66" t="s">
        <v>38</v>
      </c>
      <c r="J26" s="56" t="s">
        <v>163</v>
      </c>
      <c r="K26" s="58" t="s">
        <v>30</v>
      </c>
      <c r="L26" s="98"/>
    </row>
    <row r="27" spans="1:12" ht="27" customHeight="1" x14ac:dyDescent="0.2">
      <c r="A27" s="249"/>
      <c r="B27" s="279"/>
      <c r="C27" s="255"/>
      <c r="D27" s="281"/>
      <c r="E27" s="201"/>
      <c r="F27" s="265" t="s">
        <v>39</v>
      </c>
      <c r="G27" s="265"/>
      <c r="H27" s="265"/>
      <c r="I27" s="15">
        <v>4</v>
      </c>
      <c r="J27" s="15"/>
      <c r="K27" s="50">
        <f>IF(ISBLANK(F27),0,IF(ISBLANK(I27),0,IF(OR((J27&lt;0),(J27&gt;1)),"Col.J=0 / 1",10/I27)))</f>
        <v>2.5</v>
      </c>
      <c r="L27" s="97"/>
    </row>
    <row r="28" spans="1:12" ht="15" x14ac:dyDescent="0.2">
      <c r="A28" s="249"/>
      <c r="B28" s="279"/>
      <c r="C28" s="255"/>
      <c r="D28" s="281"/>
      <c r="E28" s="201"/>
      <c r="F28" s="263"/>
      <c r="G28" s="263"/>
      <c r="H28" s="263"/>
      <c r="I28" s="16"/>
      <c r="J28" s="16"/>
      <c r="K28" s="50">
        <f t="shared" ref="K28:K51" si="2">IF(ISBLANK(F28),0,IF(ISBLANK(I28),0,IF(OR((J28&lt;0),(J28&gt;1)),"Col.J=0 / 1",10/I28)))</f>
        <v>0</v>
      </c>
      <c r="L28" s="86"/>
    </row>
    <row r="29" spans="1:12" ht="15" x14ac:dyDescent="0.2">
      <c r="A29" s="249"/>
      <c r="B29" s="279"/>
      <c r="C29" s="255"/>
      <c r="D29" s="281"/>
      <c r="E29" s="201"/>
      <c r="F29" s="263"/>
      <c r="G29" s="263"/>
      <c r="H29" s="263"/>
      <c r="I29" s="16"/>
      <c r="J29" s="16"/>
      <c r="K29" s="50">
        <f t="shared" si="2"/>
        <v>0</v>
      </c>
      <c r="L29" s="86"/>
    </row>
    <row r="30" spans="1:12" ht="15" x14ac:dyDescent="0.2">
      <c r="A30" s="249"/>
      <c r="B30" s="279"/>
      <c r="C30" s="255"/>
      <c r="D30" s="281"/>
      <c r="E30" s="201"/>
      <c r="F30" s="263"/>
      <c r="G30" s="263"/>
      <c r="H30" s="263"/>
      <c r="I30" s="16"/>
      <c r="J30" s="16"/>
      <c r="K30" s="50">
        <f t="shared" si="2"/>
        <v>0</v>
      </c>
      <c r="L30" s="86"/>
    </row>
    <row r="31" spans="1:12" ht="15" x14ac:dyDescent="0.2">
      <c r="A31" s="249"/>
      <c r="B31" s="279"/>
      <c r="C31" s="255"/>
      <c r="D31" s="281"/>
      <c r="E31" s="201"/>
      <c r="F31" s="263"/>
      <c r="G31" s="263"/>
      <c r="H31" s="263"/>
      <c r="I31" s="16"/>
      <c r="J31" s="16"/>
      <c r="K31" s="50">
        <f t="shared" si="2"/>
        <v>0</v>
      </c>
      <c r="L31" s="86"/>
    </row>
    <row r="32" spans="1:12" ht="15" x14ac:dyDescent="0.2">
      <c r="A32" s="249"/>
      <c r="B32" s="279"/>
      <c r="C32" s="255"/>
      <c r="D32" s="281"/>
      <c r="E32" s="201"/>
      <c r="F32" s="263"/>
      <c r="G32" s="263"/>
      <c r="H32" s="263"/>
      <c r="I32" s="16"/>
      <c r="J32" s="16"/>
      <c r="K32" s="50">
        <f t="shared" si="2"/>
        <v>0</v>
      </c>
      <c r="L32" s="86"/>
    </row>
    <row r="33" spans="1:18" ht="15" x14ac:dyDescent="0.2">
      <c r="A33" s="249"/>
      <c r="B33" s="279"/>
      <c r="C33" s="255"/>
      <c r="D33" s="281"/>
      <c r="E33" s="201"/>
      <c r="F33" s="263"/>
      <c r="G33" s="263"/>
      <c r="H33" s="263"/>
      <c r="I33" s="16"/>
      <c r="J33" s="16"/>
      <c r="K33" s="50">
        <f t="shared" si="2"/>
        <v>0</v>
      </c>
      <c r="L33" s="86"/>
      <c r="R33" s="36"/>
    </row>
    <row r="34" spans="1:18" ht="15" x14ac:dyDescent="0.2">
      <c r="A34" s="249"/>
      <c r="B34" s="279"/>
      <c r="C34" s="255"/>
      <c r="D34" s="281"/>
      <c r="E34" s="201"/>
      <c r="F34" s="263"/>
      <c r="G34" s="263"/>
      <c r="H34" s="263"/>
      <c r="I34" s="16"/>
      <c r="J34" s="16"/>
      <c r="K34" s="50">
        <f t="shared" si="2"/>
        <v>0</v>
      </c>
      <c r="L34" s="86"/>
      <c r="R34" s="36"/>
    </row>
    <row r="35" spans="1:18" ht="15" x14ac:dyDescent="0.2">
      <c r="A35" s="249"/>
      <c r="B35" s="279"/>
      <c r="C35" s="255"/>
      <c r="D35" s="281"/>
      <c r="E35" s="201"/>
      <c r="F35" s="263"/>
      <c r="G35" s="263"/>
      <c r="H35" s="263"/>
      <c r="I35" s="16"/>
      <c r="J35" s="16"/>
      <c r="K35" s="50">
        <f t="shared" si="2"/>
        <v>0</v>
      </c>
      <c r="L35" s="86"/>
      <c r="R35" s="36"/>
    </row>
    <row r="36" spans="1:18" ht="15" x14ac:dyDescent="0.2">
      <c r="A36" s="249"/>
      <c r="B36" s="279"/>
      <c r="C36" s="255"/>
      <c r="D36" s="281"/>
      <c r="E36" s="201"/>
      <c r="F36" s="263"/>
      <c r="G36" s="263"/>
      <c r="H36" s="263"/>
      <c r="I36" s="16"/>
      <c r="J36" s="16"/>
      <c r="K36" s="50">
        <f t="shared" si="2"/>
        <v>0</v>
      </c>
      <c r="L36" s="86"/>
    </row>
    <row r="37" spans="1:18" ht="15.75" thickBot="1" x14ac:dyDescent="0.25">
      <c r="A37" s="249"/>
      <c r="B37" s="279"/>
      <c r="C37" s="256"/>
      <c r="D37" s="281"/>
      <c r="E37" s="210"/>
      <c r="F37" s="261"/>
      <c r="G37" s="261"/>
      <c r="H37" s="261"/>
      <c r="I37" s="99"/>
      <c r="J37" s="99"/>
      <c r="K37" s="53">
        <f t="shared" si="2"/>
        <v>0</v>
      </c>
      <c r="L37" s="86"/>
    </row>
    <row r="38" spans="1:18" ht="15" x14ac:dyDescent="0.2">
      <c r="A38" s="249"/>
      <c r="B38" s="279"/>
      <c r="C38" s="254" t="s">
        <v>109</v>
      </c>
      <c r="D38" s="281"/>
      <c r="E38" s="200" t="s">
        <v>108</v>
      </c>
      <c r="F38" s="262"/>
      <c r="G38" s="262"/>
      <c r="H38" s="262"/>
      <c r="I38" s="100"/>
      <c r="J38" s="100"/>
      <c r="K38" s="49">
        <f t="shared" si="2"/>
        <v>0</v>
      </c>
      <c r="L38" s="86"/>
    </row>
    <row r="39" spans="1:18" ht="15" x14ac:dyDescent="0.2">
      <c r="A39" s="249"/>
      <c r="B39" s="279"/>
      <c r="C39" s="255"/>
      <c r="D39" s="281"/>
      <c r="E39" s="201"/>
      <c r="F39" s="263"/>
      <c r="G39" s="263"/>
      <c r="H39" s="263"/>
      <c r="I39" s="16"/>
      <c r="J39" s="16"/>
      <c r="K39" s="50">
        <f t="shared" si="2"/>
        <v>0</v>
      </c>
      <c r="L39" s="86"/>
    </row>
    <row r="40" spans="1:18" ht="15" x14ac:dyDescent="0.2">
      <c r="A40" s="249"/>
      <c r="B40" s="279"/>
      <c r="C40" s="255"/>
      <c r="D40" s="281"/>
      <c r="E40" s="201"/>
      <c r="F40" s="263"/>
      <c r="G40" s="263"/>
      <c r="H40" s="263"/>
      <c r="I40" s="16"/>
      <c r="J40" s="16"/>
      <c r="K40" s="50">
        <f t="shared" si="2"/>
        <v>0</v>
      </c>
      <c r="L40" s="86"/>
    </row>
    <row r="41" spans="1:18" ht="15" x14ac:dyDescent="0.2">
      <c r="A41" s="249"/>
      <c r="B41" s="279"/>
      <c r="C41" s="255"/>
      <c r="D41" s="281"/>
      <c r="E41" s="201"/>
      <c r="F41" s="263"/>
      <c r="G41" s="263"/>
      <c r="H41" s="263"/>
      <c r="I41" s="16"/>
      <c r="J41" s="16"/>
      <c r="K41" s="50">
        <f t="shared" si="2"/>
        <v>0</v>
      </c>
      <c r="L41" s="86"/>
    </row>
    <row r="42" spans="1:18" ht="15" x14ac:dyDescent="0.2">
      <c r="A42" s="249"/>
      <c r="B42" s="279"/>
      <c r="C42" s="255"/>
      <c r="D42" s="281"/>
      <c r="E42" s="201"/>
      <c r="F42" s="263"/>
      <c r="G42" s="263"/>
      <c r="H42" s="263"/>
      <c r="I42" s="16"/>
      <c r="J42" s="16"/>
      <c r="K42" s="50">
        <f t="shared" si="2"/>
        <v>0</v>
      </c>
      <c r="L42" s="86"/>
    </row>
    <row r="43" spans="1:18" ht="15" x14ac:dyDescent="0.2">
      <c r="A43" s="249"/>
      <c r="B43" s="279"/>
      <c r="C43" s="255"/>
      <c r="D43" s="281"/>
      <c r="E43" s="201"/>
      <c r="F43" s="263"/>
      <c r="G43" s="263"/>
      <c r="H43" s="263"/>
      <c r="I43" s="16"/>
      <c r="J43" s="16"/>
      <c r="K43" s="50">
        <f t="shared" si="2"/>
        <v>0</v>
      </c>
      <c r="L43" s="86"/>
    </row>
    <row r="44" spans="1:18" ht="15" x14ac:dyDescent="0.2">
      <c r="A44" s="249"/>
      <c r="B44" s="279"/>
      <c r="C44" s="255"/>
      <c r="D44" s="281"/>
      <c r="E44" s="201"/>
      <c r="F44" s="263"/>
      <c r="G44" s="263"/>
      <c r="H44" s="263"/>
      <c r="I44" s="16"/>
      <c r="J44" s="16"/>
      <c r="K44" s="50">
        <f t="shared" si="2"/>
        <v>0</v>
      </c>
      <c r="L44" s="86"/>
    </row>
    <row r="45" spans="1:18" ht="15" x14ac:dyDescent="0.2">
      <c r="A45" s="249"/>
      <c r="B45" s="279"/>
      <c r="C45" s="255"/>
      <c r="D45" s="281"/>
      <c r="E45" s="201"/>
      <c r="F45" s="263"/>
      <c r="G45" s="263"/>
      <c r="H45" s="263"/>
      <c r="I45" s="16"/>
      <c r="J45" s="16"/>
      <c r="K45" s="50">
        <f t="shared" si="2"/>
        <v>0</v>
      </c>
      <c r="L45" s="86"/>
    </row>
    <row r="46" spans="1:18" ht="15" x14ac:dyDescent="0.2">
      <c r="A46" s="249"/>
      <c r="B46" s="279"/>
      <c r="C46" s="255"/>
      <c r="D46" s="281"/>
      <c r="E46" s="201"/>
      <c r="F46" s="263"/>
      <c r="G46" s="263"/>
      <c r="H46" s="263"/>
      <c r="I46" s="16"/>
      <c r="J46" s="16"/>
      <c r="K46" s="50">
        <f t="shared" si="2"/>
        <v>0</v>
      </c>
      <c r="L46" s="86"/>
    </row>
    <row r="47" spans="1:18" ht="15" x14ac:dyDescent="0.2">
      <c r="A47" s="249"/>
      <c r="B47" s="279"/>
      <c r="C47" s="255"/>
      <c r="D47" s="281"/>
      <c r="E47" s="201"/>
      <c r="F47" s="263"/>
      <c r="G47" s="263"/>
      <c r="H47" s="263"/>
      <c r="I47" s="16"/>
      <c r="J47" s="16"/>
      <c r="K47" s="50">
        <f t="shared" si="2"/>
        <v>0</v>
      </c>
      <c r="L47" s="86"/>
    </row>
    <row r="48" spans="1:18" ht="15" x14ac:dyDescent="0.2">
      <c r="A48" s="249"/>
      <c r="B48" s="279"/>
      <c r="C48" s="255"/>
      <c r="D48" s="281"/>
      <c r="E48" s="201"/>
      <c r="F48" s="263"/>
      <c r="G48" s="263"/>
      <c r="H48" s="263"/>
      <c r="I48" s="16"/>
      <c r="J48" s="16"/>
      <c r="K48" s="50">
        <f t="shared" si="2"/>
        <v>0</v>
      </c>
      <c r="L48" s="86"/>
    </row>
    <row r="49" spans="1:12" ht="15" x14ac:dyDescent="0.2">
      <c r="A49" s="249"/>
      <c r="B49" s="279"/>
      <c r="C49" s="255"/>
      <c r="D49" s="281"/>
      <c r="E49" s="201"/>
      <c r="F49" s="263"/>
      <c r="G49" s="263"/>
      <c r="H49" s="263"/>
      <c r="I49" s="16"/>
      <c r="J49" s="16"/>
      <c r="K49" s="50">
        <f t="shared" si="2"/>
        <v>0</v>
      </c>
      <c r="L49" s="86"/>
    </row>
    <row r="50" spans="1:12" ht="15" x14ac:dyDescent="0.2">
      <c r="A50" s="249"/>
      <c r="B50" s="279"/>
      <c r="C50" s="255"/>
      <c r="D50" s="281"/>
      <c r="E50" s="201"/>
      <c r="F50" s="263"/>
      <c r="G50" s="263"/>
      <c r="H50" s="263"/>
      <c r="I50" s="16"/>
      <c r="J50" s="16"/>
      <c r="K50" s="50">
        <f t="shared" si="2"/>
        <v>0</v>
      </c>
      <c r="L50" s="86"/>
    </row>
    <row r="51" spans="1:12" ht="15.75" thickBot="1" x14ac:dyDescent="0.25">
      <c r="A51" s="249"/>
      <c r="B51" s="280"/>
      <c r="C51" s="256"/>
      <c r="D51" s="281"/>
      <c r="E51" s="210"/>
      <c r="F51" s="261"/>
      <c r="G51" s="261"/>
      <c r="H51" s="261"/>
      <c r="I51" s="99"/>
      <c r="J51" s="99"/>
      <c r="K51" s="53">
        <f t="shared" si="2"/>
        <v>0</v>
      </c>
      <c r="L51" s="86"/>
    </row>
    <row r="52" spans="1:12" ht="32.450000000000003" customHeight="1" x14ac:dyDescent="0.2">
      <c r="A52" s="250"/>
      <c r="B52" s="268" t="s">
        <v>110</v>
      </c>
      <c r="C52" s="271"/>
      <c r="D52" s="200" t="s">
        <v>164</v>
      </c>
      <c r="E52" s="196" t="s">
        <v>111</v>
      </c>
      <c r="F52" s="277" t="s">
        <v>165</v>
      </c>
      <c r="G52" s="277"/>
      <c r="H52" s="277"/>
      <c r="I52" s="277"/>
      <c r="J52" s="66" t="s">
        <v>38</v>
      </c>
      <c r="K52" s="58" t="s">
        <v>30</v>
      </c>
      <c r="L52" s="86"/>
    </row>
    <row r="53" spans="1:12" ht="15" customHeight="1" x14ac:dyDescent="0.2">
      <c r="A53" s="251"/>
      <c r="B53" s="269"/>
      <c r="C53" s="272"/>
      <c r="D53" s="201"/>
      <c r="E53" s="197"/>
      <c r="F53" s="188" t="s">
        <v>42</v>
      </c>
      <c r="G53" s="188"/>
      <c r="H53" s="188"/>
      <c r="I53" s="188"/>
      <c r="J53" s="15">
        <v>2</v>
      </c>
      <c r="K53" s="101">
        <f>IF(ISBLANK(F53),0,IF(ISBLANK(J53),0,60/J53))</f>
        <v>30</v>
      </c>
      <c r="L53" s="86"/>
    </row>
    <row r="54" spans="1:12" ht="15" x14ac:dyDescent="0.2">
      <c r="A54" s="251"/>
      <c r="B54" s="269"/>
      <c r="C54" s="272"/>
      <c r="D54" s="201"/>
      <c r="E54" s="197"/>
      <c r="F54" s="188"/>
      <c r="G54" s="188"/>
      <c r="H54" s="188"/>
      <c r="I54" s="188"/>
      <c r="J54" s="15"/>
      <c r="K54" s="101">
        <f t="shared" ref="K54:K55" si="3">IF(ISBLANK(F54),0,IF(ISBLANK(J54),0,60/J54))</f>
        <v>0</v>
      </c>
      <c r="L54" s="86"/>
    </row>
    <row r="55" spans="1:12" ht="15.75" thickBot="1" x14ac:dyDescent="0.25">
      <c r="A55" s="251"/>
      <c r="B55" s="269"/>
      <c r="C55" s="272"/>
      <c r="D55" s="210"/>
      <c r="E55" s="198"/>
      <c r="F55" s="276"/>
      <c r="G55" s="276"/>
      <c r="H55" s="276"/>
      <c r="I55" s="276"/>
      <c r="J55" s="17"/>
      <c r="K55" s="102">
        <f t="shared" si="3"/>
        <v>0</v>
      </c>
      <c r="L55" s="86"/>
    </row>
    <row r="56" spans="1:12" ht="15" x14ac:dyDescent="0.2">
      <c r="A56" s="251"/>
      <c r="B56" s="269"/>
      <c r="C56" s="272"/>
      <c r="D56" s="200" t="s">
        <v>65</v>
      </c>
      <c r="E56" s="203" t="s">
        <v>77</v>
      </c>
      <c r="F56" s="274" t="s">
        <v>43</v>
      </c>
      <c r="G56" s="274"/>
      <c r="H56" s="274"/>
      <c r="I56" s="274"/>
      <c r="J56" s="21">
        <v>3</v>
      </c>
      <c r="K56" s="103">
        <f>IF(ISBLANK(F56),0,IF(ISBLANK(J56),0,50/J56))</f>
        <v>16.666666666666668</v>
      </c>
      <c r="L56" s="86"/>
    </row>
    <row r="57" spans="1:12" ht="15" x14ac:dyDescent="0.2">
      <c r="A57" s="251"/>
      <c r="B57" s="269"/>
      <c r="C57" s="272"/>
      <c r="D57" s="201"/>
      <c r="E57" s="204"/>
      <c r="F57" s="275"/>
      <c r="G57" s="275"/>
      <c r="H57" s="275"/>
      <c r="I57" s="275"/>
      <c r="J57" s="15"/>
      <c r="K57" s="101">
        <f t="shared" ref="K57:K61" si="4">IF(ISBLANK(F57),0,IF(ISBLANK(J57),0,50/J57))</f>
        <v>0</v>
      </c>
      <c r="L57" s="86"/>
    </row>
    <row r="58" spans="1:12" ht="15" x14ac:dyDescent="0.2">
      <c r="A58" s="251"/>
      <c r="B58" s="269"/>
      <c r="C58" s="272"/>
      <c r="D58" s="201"/>
      <c r="E58" s="204"/>
      <c r="F58" s="275"/>
      <c r="G58" s="275"/>
      <c r="H58" s="275"/>
      <c r="I58" s="275"/>
      <c r="J58" s="15"/>
      <c r="K58" s="101">
        <f t="shared" si="4"/>
        <v>0</v>
      </c>
      <c r="L58" s="86"/>
    </row>
    <row r="59" spans="1:12" ht="15" x14ac:dyDescent="0.2">
      <c r="A59" s="251"/>
      <c r="B59" s="269"/>
      <c r="C59" s="272"/>
      <c r="D59" s="201"/>
      <c r="E59" s="204"/>
      <c r="F59" s="275"/>
      <c r="G59" s="275"/>
      <c r="H59" s="275"/>
      <c r="I59" s="275"/>
      <c r="J59" s="15"/>
      <c r="K59" s="101">
        <f t="shared" si="4"/>
        <v>0</v>
      </c>
      <c r="L59" s="86"/>
    </row>
    <row r="60" spans="1:12" ht="15" x14ac:dyDescent="0.2">
      <c r="A60" s="251"/>
      <c r="B60" s="269"/>
      <c r="C60" s="272"/>
      <c r="D60" s="201"/>
      <c r="E60" s="204"/>
      <c r="F60" s="275"/>
      <c r="G60" s="275"/>
      <c r="H60" s="275"/>
      <c r="I60" s="275"/>
      <c r="J60" s="15"/>
      <c r="K60" s="101">
        <f t="shared" si="4"/>
        <v>0</v>
      </c>
      <c r="L60" s="86"/>
    </row>
    <row r="61" spans="1:12" ht="15.75" thickBot="1" x14ac:dyDescent="0.25">
      <c r="A61" s="251"/>
      <c r="B61" s="270"/>
      <c r="C61" s="273"/>
      <c r="D61" s="210"/>
      <c r="E61" s="205"/>
      <c r="F61" s="276"/>
      <c r="G61" s="276"/>
      <c r="H61" s="276"/>
      <c r="I61" s="276"/>
      <c r="J61" s="17"/>
      <c r="K61" s="102">
        <f t="shared" si="4"/>
        <v>0</v>
      </c>
      <c r="L61" s="86"/>
    </row>
    <row r="62" spans="1:12" ht="15" x14ac:dyDescent="0.2">
      <c r="A62" s="252"/>
      <c r="B62" s="224" t="s">
        <v>112</v>
      </c>
      <c r="C62" s="224" t="s">
        <v>113</v>
      </c>
      <c r="D62" s="200" t="s">
        <v>167</v>
      </c>
      <c r="E62" s="196" t="s">
        <v>83</v>
      </c>
      <c r="F62" s="277" t="s">
        <v>166</v>
      </c>
      <c r="G62" s="277"/>
      <c r="H62" s="277"/>
      <c r="I62" s="277"/>
      <c r="J62" s="104" t="s">
        <v>44</v>
      </c>
      <c r="K62" s="58" t="s">
        <v>30</v>
      </c>
      <c r="L62" s="86"/>
    </row>
    <row r="63" spans="1:12" ht="15" customHeight="1" x14ac:dyDescent="0.2">
      <c r="A63" s="252"/>
      <c r="B63" s="225"/>
      <c r="C63" s="225"/>
      <c r="D63" s="201"/>
      <c r="E63" s="197"/>
      <c r="F63" s="286" t="s">
        <v>45</v>
      </c>
      <c r="G63" s="286"/>
      <c r="H63" s="286"/>
      <c r="I63" s="286"/>
      <c r="J63" s="15">
        <v>2</v>
      </c>
      <c r="K63" s="105">
        <f>IF(ISBLANK(F63),0,IF(ISBLANK(J63),0,20*J63))</f>
        <v>40</v>
      </c>
      <c r="L63" s="87"/>
    </row>
    <row r="64" spans="1:12" ht="15" x14ac:dyDescent="0.2">
      <c r="A64" s="252"/>
      <c r="B64" s="225"/>
      <c r="C64" s="225"/>
      <c r="D64" s="201"/>
      <c r="E64" s="197"/>
      <c r="F64" s="283"/>
      <c r="G64" s="283"/>
      <c r="H64" s="283"/>
      <c r="I64" s="283"/>
      <c r="J64" s="15"/>
      <c r="K64" s="105">
        <f t="shared" ref="K64:K66" si="5">IF(ISBLANK(F64),0,IF(ISBLANK(J64),0,20*J64))</f>
        <v>0</v>
      </c>
      <c r="L64" s="87"/>
    </row>
    <row r="65" spans="1:12" ht="15" x14ac:dyDescent="0.2">
      <c r="A65" s="252"/>
      <c r="B65" s="225"/>
      <c r="C65" s="225"/>
      <c r="D65" s="201"/>
      <c r="E65" s="197"/>
      <c r="F65" s="283"/>
      <c r="G65" s="283"/>
      <c r="H65" s="283"/>
      <c r="I65" s="283"/>
      <c r="J65" s="15"/>
      <c r="K65" s="105">
        <f t="shared" si="5"/>
        <v>0</v>
      </c>
      <c r="L65" s="87"/>
    </row>
    <row r="66" spans="1:12" ht="15.75" thickBot="1" x14ac:dyDescent="0.25">
      <c r="A66" s="252"/>
      <c r="B66" s="225"/>
      <c r="C66" s="225"/>
      <c r="D66" s="210"/>
      <c r="E66" s="198"/>
      <c r="F66" s="284"/>
      <c r="G66" s="284"/>
      <c r="H66" s="284"/>
      <c r="I66" s="284"/>
      <c r="J66" s="17"/>
      <c r="K66" s="107">
        <f t="shared" si="5"/>
        <v>0</v>
      </c>
      <c r="L66" s="87"/>
    </row>
    <row r="67" spans="1:12" ht="15" x14ac:dyDescent="0.2">
      <c r="A67" s="252"/>
      <c r="B67" s="225"/>
      <c r="C67" s="225"/>
      <c r="D67" s="200" t="s">
        <v>66</v>
      </c>
      <c r="E67" s="196" t="s">
        <v>84</v>
      </c>
      <c r="F67" s="282" t="s">
        <v>46</v>
      </c>
      <c r="G67" s="282"/>
      <c r="H67" s="282"/>
      <c r="I67" s="282"/>
      <c r="J67" s="21">
        <v>2</v>
      </c>
      <c r="K67" s="108">
        <f>IF(ISBLANK(F67),0,IF(ISBLANK(J67),0,10*J67))</f>
        <v>20</v>
      </c>
      <c r="L67" s="87"/>
    </row>
    <row r="68" spans="1:12" ht="15" x14ac:dyDescent="0.2">
      <c r="A68" s="252"/>
      <c r="B68" s="225"/>
      <c r="C68" s="225"/>
      <c r="D68" s="201"/>
      <c r="E68" s="197"/>
      <c r="F68" s="283"/>
      <c r="G68" s="283"/>
      <c r="H68" s="283"/>
      <c r="I68" s="283"/>
      <c r="J68" s="15"/>
      <c r="K68" s="105">
        <f t="shared" ref="K68:K71" si="6">IF(ISBLANK(F68),0,IF(ISBLANK(J68),0,10*J68))</f>
        <v>0</v>
      </c>
      <c r="L68" s="87"/>
    </row>
    <row r="69" spans="1:12" ht="15" x14ac:dyDescent="0.2">
      <c r="A69" s="252"/>
      <c r="B69" s="225"/>
      <c r="C69" s="225"/>
      <c r="D69" s="201"/>
      <c r="E69" s="197"/>
      <c r="F69" s="283"/>
      <c r="G69" s="283"/>
      <c r="H69" s="283"/>
      <c r="I69" s="283"/>
      <c r="J69" s="15"/>
      <c r="K69" s="105">
        <f t="shared" si="6"/>
        <v>0</v>
      </c>
      <c r="L69" s="87"/>
    </row>
    <row r="70" spans="1:12" ht="15" x14ac:dyDescent="0.2">
      <c r="A70" s="252"/>
      <c r="B70" s="225"/>
      <c r="C70" s="225"/>
      <c r="D70" s="201"/>
      <c r="E70" s="197"/>
      <c r="F70" s="283"/>
      <c r="G70" s="283"/>
      <c r="H70" s="283"/>
      <c r="I70" s="283"/>
      <c r="J70" s="15"/>
      <c r="K70" s="105">
        <f t="shared" si="6"/>
        <v>0</v>
      </c>
      <c r="L70" s="87"/>
    </row>
    <row r="71" spans="1:12" ht="15.75" thickBot="1" x14ac:dyDescent="0.25">
      <c r="A71" s="252"/>
      <c r="B71" s="225"/>
      <c r="C71" s="260"/>
      <c r="D71" s="210"/>
      <c r="E71" s="198"/>
      <c r="F71" s="284"/>
      <c r="G71" s="284"/>
      <c r="H71" s="284"/>
      <c r="I71" s="284"/>
      <c r="J71" s="17"/>
      <c r="K71" s="107">
        <f t="shared" si="6"/>
        <v>0</v>
      </c>
      <c r="L71" s="87"/>
    </row>
    <row r="72" spans="1:12" ht="15" x14ac:dyDescent="0.2">
      <c r="A72" s="252"/>
      <c r="B72" s="225"/>
      <c r="C72" s="258" t="s">
        <v>114</v>
      </c>
      <c r="D72" s="200" t="s">
        <v>67</v>
      </c>
      <c r="E72" s="196" t="s">
        <v>85</v>
      </c>
      <c r="F72" s="274" t="s">
        <v>45</v>
      </c>
      <c r="G72" s="274"/>
      <c r="H72" s="274"/>
      <c r="I72" s="274"/>
      <c r="J72" s="21">
        <v>2</v>
      </c>
      <c r="K72" s="108">
        <f>IF(ISBLANK(F72),0,IF(ISBLANK(J72),0,4*J72))</f>
        <v>8</v>
      </c>
      <c r="L72" s="87"/>
    </row>
    <row r="73" spans="1:12" ht="15" x14ac:dyDescent="0.2">
      <c r="A73" s="252"/>
      <c r="B73" s="225"/>
      <c r="C73" s="259"/>
      <c r="D73" s="201"/>
      <c r="E73" s="197"/>
      <c r="F73" s="275"/>
      <c r="G73" s="275"/>
      <c r="H73" s="275"/>
      <c r="I73" s="275"/>
      <c r="J73" s="15"/>
      <c r="K73" s="105">
        <f t="shared" ref="K73:K76" si="7">IF(ISBLANK(F73),0,IF(ISBLANK(J73),0,4*J73))</f>
        <v>0</v>
      </c>
      <c r="L73" s="87"/>
    </row>
    <row r="74" spans="1:12" ht="15" x14ac:dyDescent="0.2">
      <c r="A74" s="252"/>
      <c r="B74" s="225"/>
      <c r="C74" s="259"/>
      <c r="D74" s="201"/>
      <c r="E74" s="197"/>
      <c r="F74" s="275"/>
      <c r="G74" s="275"/>
      <c r="H74" s="275"/>
      <c r="I74" s="275"/>
      <c r="J74" s="15"/>
      <c r="K74" s="105">
        <f t="shared" si="7"/>
        <v>0</v>
      </c>
      <c r="L74" s="87"/>
    </row>
    <row r="75" spans="1:12" ht="15" x14ac:dyDescent="0.2">
      <c r="A75" s="252"/>
      <c r="B75" s="225"/>
      <c r="C75" s="259"/>
      <c r="D75" s="201"/>
      <c r="E75" s="197"/>
      <c r="F75" s="275"/>
      <c r="G75" s="275"/>
      <c r="H75" s="275"/>
      <c r="I75" s="275"/>
      <c r="J75" s="15"/>
      <c r="K75" s="105">
        <f t="shared" si="7"/>
        <v>0</v>
      </c>
      <c r="L75" s="87"/>
    </row>
    <row r="76" spans="1:12" ht="15.75" thickBot="1" x14ac:dyDescent="0.25">
      <c r="A76" s="252"/>
      <c r="B76" s="225"/>
      <c r="C76" s="259"/>
      <c r="D76" s="210"/>
      <c r="E76" s="198"/>
      <c r="F76" s="276"/>
      <c r="G76" s="276"/>
      <c r="H76" s="276"/>
      <c r="I76" s="276"/>
      <c r="J76" s="17"/>
      <c r="K76" s="107">
        <f t="shared" si="7"/>
        <v>0</v>
      </c>
      <c r="L76" s="87"/>
    </row>
    <row r="77" spans="1:12" ht="15" x14ac:dyDescent="0.2">
      <c r="A77" s="252"/>
      <c r="B77" s="225"/>
      <c r="C77" s="259"/>
      <c r="D77" s="200" t="s">
        <v>68</v>
      </c>
      <c r="E77" s="196" t="s">
        <v>86</v>
      </c>
      <c r="F77" s="285" t="s">
        <v>47</v>
      </c>
      <c r="G77" s="285"/>
      <c r="H77" s="285"/>
      <c r="I77" s="285"/>
      <c r="J77" s="21">
        <v>3</v>
      </c>
      <c r="K77" s="108">
        <f>IF(ISBLANK(F77),0,IF(ISBLANK(J77),0,2*J77))</f>
        <v>6</v>
      </c>
      <c r="L77" s="87"/>
    </row>
    <row r="78" spans="1:12" ht="15" x14ac:dyDescent="0.2">
      <c r="A78" s="252"/>
      <c r="B78" s="225"/>
      <c r="C78" s="259"/>
      <c r="D78" s="201"/>
      <c r="E78" s="197"/>
      <c r="F78" s="246"/>
      <c r="G78" s="246"/>
      <c r="H78" s="246"/>
      <c r="I78" s="246"/>
      <c r="J78" s="15"/>
      <c r="K78" s="105">
        <f t="shared" ref="K78:K83" si="8">IF(ISBLANK(F78),0,IF(ISBLANK(J78),0,2*J78))</f>
        <v>0</v>
      </c>
      <c r="L78" s="87"/>
    </row>
    <row r="79" spans="1:12" ht="15" x14ac:dyDescent="0.2">
      <c r="A79" s="252"/>
      <c r="B79" s="225"/>
      <c r="C79" s="259"/>
      <c r="D79" s="201"/>
      <c r="E79" s="197"/>
      <c r="F79" s="246"/>
      <c r="G79" s="246"/>
      <c r="H79" s="246"/>
      <c r="I79" s="246"/>
      <c r="J79" s="15"/>
      <c r="K79" s="105">
        <f t="shared" si="8"/>
        <v>0</v>
      </c>
      <c r="L79" s="87"/>
    </row>
    <row r="80" spans="1:12" ht="15" x14ac:dyDescent="0.2">
      <c r="A80" s="252"/>
      <c r="B80" s="225"/>
      <c r="C80" s="259"/>
      <c r="D80" s="201"/>
      <c r="E80" s="197"/>
      <c r="F80" s="246"/>
      <c r="G80" s="246"/>
      <c r="H80" s="246"/>
      <c r="I80" s="246"/>
      <c r="J80" s="15"/>
      <c r="K80" s="105">
        <f t="shared" si="8"/>
        <v>0</v>
      </c>
      <c r="L80" s="87"/>
    </row>
    <row r="81" spans="1:12" ht="15" x14ac:dyDescent="0.2">
      <c r="A81" s="252"/>
      <c r="B81" s="225"/>
      <c r="C81" s="259"/>
      <c r="D81" s="201"/>
      <c r="E81" s="197"/>
      <c r="F81" s="246"/>
      <c r="G81" s="246"/>
      <c r="H81" s="246"/>
      <c r="I81" s="246"/>
      <c r="J81" s="15"/>
      <c r="K81" s="105">
        <f t="shared" si="8"/>
        <v>0</v>
      </c>
      <c r="L81" s="87"/>
    </row>
    <row r="82" spans="1:12" ht="15" x14ac:dyDescent="0.2">
      <c r="A82" s="252"/>
      <c r="B82" s="225"/>
      <c r="C82" s="259"/>
      <c r="D82" s="201"/>
      <c r="E82" s="197"/>
      <c r="F82" s="246"/>
      <c r="G82" s="246"/>
      <c r="H82" s="246"/>
      <c r="I82" s="246"/>
      <c r="J82" s="15"/>
      <c r="K82" s="105">
        <f t="shared" si="8"/>
        <v>0</v>
      </c>
      <c r="L82" s="87"/>
    </row>
    <row r="83" spans="1:12" ht="15.75" thickBot="1" x14ac:dyDescent="0.25">
      <c r="A83" s="253"/>
      <c r="B83" s="260"/>
      <c r="C83" s="260"/>
      <c r="D83" s="202"/>
      <c r="E83" s="199"/>
      <c r="F83" s="245"/>
      <c r="G83" s="245"/>
      <c r="H83" s="245"/>
      <c r="I83" s="245"/>
      <c r="J83" s="18"/>
      <c r="K83" s="106">
        <f t="shared" si="8"/>
        <v>0</v>
      </c>
      <c r="L83" s="87"/>
    </row>
    <row r="84" spans="1:12" ht="19.5" thickTop="1" thickBot="1" x14ac:dyDescent="0.25">
      <c r="F84" s="1"/>
      <c r="G84" s="247" t="s">
        <v>62</v>
      </c>
      <c r="H84" s="248"/>
      <c r="I84" s="248"/>
      <c r="J84" s="248"/>
      <c r="K84" s="111">
        <f>SUM(K3:K83)</f>
        <v>157.73333333333335</v>
      </c>
      <c r="L84" s="88"/>
    </row>
    <row r="86" spans="1:12" ht="15.75" x14ac:dyDescent="0.25">
      <c r="F86" s="112" t="s">
        <v>151</v>
      </c>
      <c r="G86" s="113">
        <v>150</v>
      </c>
    </row>
    <row r="87" spans="1:12" ht="15.75" x14ac:dyDescent="0.25">
      <c r="F87" s="112" t="s">
        <v>157</v>
      </c>
      <c r="G87" s="114">
        <v>200</v>
      </c>
    </row>
    <row r="88" spans="1:12" ht="15.75" x14ac:dyDescent="0.25">
      <c r="F88" s="112" t="s">
        <v>156</v>
      </c>
      <c r="G88" s="113">
        <v>300</v>
      </c>
    </row>
    <row r="89" spans="1:12" ht="15.75" x14ac:dyDescent="0.25">
      <c r="F89" s="112" t="s">
        <v>158</v>
      </c>
      <c r="G89" s="114">
        <v>400</v>
      </c>
    </row>
  </sheetData>
  <mergeCells count="101">
    <mergeCell ref="B62:B83"/>
    <mergeCell ref="C62:C71"/>
    <mergeCell ref="D62:D66"/>
    <mergeCell ref="E62:E66"/>
    <mergeCell ref="F67:I67"/>
    <mergeCell ref="F68:I68"/>
    <mergeCell ref="F69:I69"/>
    <mergeCell ref="F70:I70"/>
    <mergeCell ref="F71:I71"/>
    <mergeCell ref="F72:I72"/>
    <mergeCell ref="F73:I73"/>
    <mergeCell ref="F74:I74"/>
    <mergeCell ref="F75:I75"/>
    <mergeCell ref="F76:I76"/>
    <mergeCell ref="F77:I77"/>
    <mergeCell ref="F78:I78"/>
    <mergeCell ref="F62:I62"/>
    <mergeCell ref="F63:I63"/>
    <mergeCell ref="F64:I64"/>
    <mergeCell ref="F65:I65"/>
    <mergeCell ref="F66:I66"/>
    <mergeCell ref="F79:I79"/>
    <mergeCell ref="F80:I80"/>
    <mergeCell ref="F81:I81"/>
    <mergeCell ref="B26:B51"/>
    <mergeCell ref="C26:C37"/>
    <mergeCell ref="D26:D51"/>
    <mergeCell ref="E26:E37"/>
    <mergeCell ref="F27:H27"/>
    <mergeCell ref="F28:H28"/>
    <mergeCell ref="F29:H29"/>
    <mergeCell ref="F30:H30"/>
    <mergeCell ref="F31:H31"/>
    <mergeCell ref="B52:B61"/>
    <mergeCell ref="C52:C61"/>
    <mergeCell ref="D52:D55"/>
    <mergeCell ref="E52:E55"/>
    <mergeCell ref="F56:I56"/>
    <mergeCell ref="F57:I57"/>
    <mergeCell ref="F58:I58"/>
    <mergeCell ref="F59:I59"/>
    <mergeCell ref="F60:I60"/>
    <mergeCell ref="F61:I61"/>
    <mergeCell ref="F52:I52"/>
    <mergeCell ref="F53:I53"/>
    <mergeCell ref="F54:I54"/>
    <mergeCell ref="F55:I55"/>
    <mergeCell ref="F32:H32"/>
    <mergeCell ref="F33:H33"/>
    <mergeCell ref="F34:H34"/>
    <mergeCell ref="F35:H35"/>
    <mergeCell ref="F36:H36"/>
    <mergeCell ref="E38:E51"/>
    <mergeCell ref="F47:H47"/>
    <mergeCell ref="F48:H48"/>
    <mergeCell ref="F49:H49"/>
    <mergeCell ref="F50:H50"/>
    <mergeCell ref="F51:H51"/>
    <mergeCell ref="F42:H42"/>
    <mergeCell ref="F43:H43"/>
    <mergeCell ref="F44:H44"/>
    <mergeCell ref="F45:H45"/>
    <mergeCell ref="F46:H46"/>
    <mergeCell ref="F1:L1"/>
    <mergeCell ref="B17:B25"/>
    <mergeCell ref="C17:C25"/>
    <mergeCell ref="D17:D25"/>
    <mergeCell ref="E17:E25"/>
    <mergeCell ref="F17:H17"/>
    <mergeCell ref="F18:H18"/>
    <mergeCell ref="F19:H19"/>
    <mergeCell ref="F20:H20"/>
    <mergeCell ref="F21:H21"/>
    <mergeCell ref="F22:H22"/>
    <mergeCell ref="F23:H23"/>
    <mergeCell ref="F24:H24"/>
    <mergeCell ref="F25:H25"/>
    <mergeCell ref="F82:I82"/>
    <mergeCell ref="F83:I83"/>
    <mergeCell ref="G84:J84"/>
    <mergeCell ref="D56:D61"/>
    <mergeCell ref="E56:E61"/>
    <mergeCell ref="D72:D76"/>
    <mergeCell ref="D67:D71"/>
    <mergeCell ref="E67:E71"/>
    <mergeCell ref="A3:A83"/>
    <mergeCell ref="B3:B16"/>
    <mergeCell ref="C3:C16"/>
    <mergeCell ref="C38:C51"/>
    <mergeCell ref="D3:D16"/>
    <mergeCell ref="C72:C83"/>
    <mergeCell ref="D77:D83"/>
    <mergeCell ref="E77:E83"/>
    <mergeCell ref="E72:E76"/>
    <mergeCell ref="E3:E16"/>
    <mergeCell ref="F37:H37"/>
    <mergeCell ref="F38:H38"/>
    <mergeCell ref="F39:H39"/>
    <mergeCell ref="F40:H40"/>
    <mergeCell ref="F41:H41"/>
    <mergeCell ref="F26:H26"/>
  </mergeCells>
  <pageMargins left="0.70866141732283472" right="0.70866141732283472" top="0.74803149606299213" bottom="0.74803149606299213" header="0.31496062992125984" footer="0.31496062992125984"/>
  <pageSetup paperSize="256" fitToHeight="0" orientation="landscape" horizontalDpi="1200" verticalDpi="1200"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J124"/>
  <sheetViews>
    <sheetView workbookViewId="0">
      <selection activeCell="A2" sqref="A2"/>
    </sheetView>
  </sheetViews>
  <sheetFormatPr defaultColWidth="9.140625" defaultRowHeight="12.75" x14ac:dyDescent="0.2"/>
  <cols>
    <col min="1" max="1" width="5.42578125" style="23" customWidth="1"/>
    <col min="2" max="2" width="18.85546875" style="7" customWidth="1"/>
    <col min="3" max="3" width="15.28515625" style="7" customWidth="1"/>
    <col min="4" max="4" width="18.7109375" style="7" customWidth="1"/>
    <col min="5" max="5" width="11.7109375" style="7" customWidth="1"/>
    <col min="6" max="6" width="51.7109375" style="7" customWidth="1"/>
    <col min="7" max="7" width="43.42578125" style="7" customWidth="1"/>
    <col min="8" max="8" width="9.140625" style="30"/>
    <col min="9" max="9" width="10.7109375" style="32" customWidth="1"/>
    <col min="10" max="10" width="13.140625" style="33" customWidth="1"/>
    <col min="11" max="16384" width="9.140625" style="6"/>
  </cols>
  <sheetData>
    <row r="1" spans="1:10" ht="108.75" x14ac:dyDescent="0.2">
      <c r="A1" s="126" t="s">
        <v>0</v>
      </c>
      <c r="B1" s="127" t="s">
        <v>1</v>
      </c>
      <c r="C1" s="127" t="s">
        <v>2</v>
      </c>
      <c r="D1" s="127" t="s">
        <v>3</v>
      </c>
      <c r="E1" s="152" t="s">
        <v>4</v>
      </c>
      <c r="F1" s="264" t="s">
        <v>143</v>
      </c>
      <c r="G1" s="190"/>
      <c r="H1" s="190"/>
      <c r="I1" s="190"/>
      <c r="J1" s="191"/>
    </row>
    <row r="2" spans="1:10" ht="51.75" thickBot="1" x14ac:dyDescent="0.25">
      <c r="A2" s="171">
        <v>1</v>
      </c>
      <c r="B2" s="162">
        <v>2</v>
      </c>
      <c r="C2" s="162">
        <v>3</v>
      </c>
      <c r="D2" s="162">
        <v>4</v>
      </c>
      <c r="E2" s="163">
        <v>5</v>
      </c>
      <c r="F2" s="153" t="s">
        <v>49</v>
      </c>
      <c r="G2" s="154" t="s">
        <v>169</v>
      </c>
      <c r="H2" s="74" t="s">
        <v>48</v>
      </c>
      <c r="I2" s="109" t="s">
        <v>30</v>
      </c>
      <c r="J2" s="155" t="s">
        <v>168</v>
      </c>
    </row>
    <row r="3" spans="1:10" s="7" customFormat="1" x14ac:dyDescent="0.2">
      <c r="A3" s="293" t="s">
        <v>9</v>
      </c>
      <c r="B3" s="296" t="s">
        <v>10</v>
      </c>
      <c r="C3" s="269" t="s">
        <v>115</v>
      </c>
      <c r="D3" s="209" t="s">
        <v>116</v>
      </c>
      <c r="E3" s="235" t="s">
        <v>78</v>
      </c>
      <c r="F3" s="131" t="s">
        <v>51</v>
      </c>
      <c r="G3" s="25" t="s">
        <v>50</v>
      </c>
      <c r="H3" s="31">
        <v>2</v>
      </c>
      <c r="I3" s="115">
        <f>IF(OR(ISBLANK(F3),ISBLANK(G3),ISBLANK(H3)),0,20/H3)</f>
        <v>10</v>
      </c>
      <c r="J3" s="116"/>
    </row>
    <row r="4" spans="1:10" s="7" customFormat="1" x14ac:dyDescent="0.2">
      <c r="A4" s="293"/>
      <c r="B4" s="296"/>
      <c r="C4" s="269"/>
      <c r="D4" s="201"/>
      <c r="E4" s="197"/>
      <c r="F4" s="8"/>
      <c r="G4" s="8"/>
      <c r="H4" s="27"/>
      <c r="I4" s="128">
        <f t="shared" ref="I4:I13" si="0">IF(OR(ISBLANK(F4),ISBLANK(G4),ISBLANK(H4)),0,20/H4)</f>
        <v>0</v>
      </c>
      <c r="J4" s="132"/>
    </row>
    <row r="5" spans="1:10" s="7" customFormat="1" x14ac:dyDescent="0.2">
      <c r="A5" s="293"/>
      <c r="B5" s="296"/>
      <c r="C5" s="269"/>
      <c r="D5" s="201"/>
      <c r="E5" s="197"/>
      <c r="F5" s="129"/>
      <c r="G5" s="8"/>
      <c r="H5" s="27"/>
      <c r="I5" s="128">
        <f t="shared" si="0"/>
        <v>0</v>
      </c>
      <c r="J5" s="132"/>
    </row>
    <row r="6" spans="1:10" s="7" customFormat="1" x14ac:dyDescent="0.2">
      <c r="A6" s="293"/>
      <c r="B6" s="296"/>
      <c r="C6" s="269"/>
      <c r="D6" s="201"/>
      <c r="E6" s="197"/>
      <c r="F6" s="129"/>
      <c r="G6" s="8"/>
      <c r="H6" s="27"/>
      <c r="I6" s="128">
        <f t="shared" si="0"/>
        <v>0</v>
      </c>
      <c r="J6" s="132"/>
    </row>
    <row r="7" spans="1:10" s="7" customFormat="1" x14ac:dyDescent="0.2">
      <c r="A7" s="293"/>
      <c r="B7" s="296"/>
      <c r="C7" s="269"/>
      <c r="D7" s="201"/>
      <c r="E7" s="197"/>
      <c r="F7" s="129"/>
      <c r="G7" s="8"/>
      <c r="H7" s="27"/>
      <c r="I7" s="128">
        <f t="shared" si="0"/>
        <v>0</v>
      </c>
      <c r="J7" s="132"/>
    </row>
    <row r="8" spans="1:10" s="7" customFormat="1" x14ac:dyDescent="0.2">
      <c r="A8" s="293"/>
      <c r="B8" s="296"/>
      <c r="C8" s="269"/>
      <c r="D8" s="201"/>
      <c r="E8" s="197"/>
      <c r="F8" s="129"/>
      <c r="G8" s="8"/>
      <c r="H8" s="27"/>
      <c r="I8" s="128">
        <f t="shared" si="0"/>
        <v>0</v>
      </c>
      <c r="J8" s="132"/>
    </row>
    <row r="9" spans="1:10" s="7" customFormat="1" x14ac:dyDescent="0.2">
      <c r="A9" s="293"/>
      <c r="B9" s="296"/>
      <c r="C9" s="269"/>
      <c r="D9" s="201"/>
      <c r="E9" s="197"/>
      <c r="F9" s="129"/>
      <c r="G9" s="8"/>
      <c r="H9" s="27"/>
      <c r="I9" s="128">
        <f t="shared" si="0"/>
        <v>0</v>
      </c>
      <c r="J9" s="132"/>
    </row>
    <row r="10" spans="1:10" s="7" customFormat="1" x14ac:dyDescent="0.2">
      <c r="A10" s="293"/>
      <c r="B10" s="296"/>
      <c r="C10" s="269"/>
      <c r="D10" s="201"/>
      <c r="E10" s="197"/>
      <c r="F10" s="129"/>
      <c r="G10" s="8"/>
      <c r="H10" s="27"/>
      <c r="I10" s="128">
        <f t="shared" si="0"/>
        <v>0</v>
      </c>
      <c r="J10" s="132"/>
    </row>
    <row r="11" spans="1:10" s="7" customFormat="1" x14ac:dyDescent="0.2">
      <c r="A11" s="293"/>
      <c r="B11" s="296"/>
      <c r="C11" s="269"/>
      <c r="D11" s="201"/>
      <c r="E11" s="197"/>
      <c r="F11" s="129"/>
      <c r="G11" s="8"/>
      <c r="H11" s="27"/>
      <c r="I11" s="128">
        <f t="shared" si="0"/>
        <v>0</v>
      </c>
      <c r="J11" s="132"/>
    </row>
    <row r="12" spans="1:10" s="7" customFormat="1" x14ac:dyDescent="0.2">
      <c r="A12" s="293"/>
      <c r="B12" s="296"/>
      <c r="C12" s="269"/>
      <c r="D12" s="201"/>
      <c r="E12" s="197"/>
      <c r="F12" s="129"/>
      <c r="G12" s="8"/>
      <c r="H12" s="27"/>
      <c r="I12" s="128">
        <f t="shared" si="0"/>
        <v>0</v>
      </c>
      <c r="J12" s="132"/>
    </row>
    <row r="13" spans="1:10" s="7" customFormat="1" ht="13.5" thickBot="1" x14ac:dyDescent="0.25">
      <c r="A13" s="293"/>
      <c r="B13" s="296"/>
      <c r="C13" s="269"/>
      <c r="D13" s="210"/>
      <c r="E13" s="198"/>
      <c r="F13" s="134"/>
      <c r="G13" s="10"/>
      <c r="H13" s="123"/>
      <c r="I13" s="135">
        <f t="shared" si="0"/>
        <v>0</v>
      </c>
      <c r="J13" s="133"/>
    </row>
    <row r="14" spans="1:10" s="7" customFormat="1" ht="15" x14ac:dyDescent="0.2">
      <c r="A14" s="293"/>
      <c r="B14" s="296"/>
      <c r="C14" s="269"/>
      <c r="D14" s="200" t="s">
        <v>117</v>
      </c>
      <c r="E14" s="196" t="s">
        <v>118</v>
      </c>
      <c r="F14" s="131" t="s">
        <v>51</v>
      </c>
      <c r="G14" s="25" t="s">
        <v>50</v>
      </c>
      <c r="H14" s="31">
        <v>2</v>
      </c>
      <c r="I14" s="136">
        <f>IF(OR(ISBLANK(F14),ISBLANK(G14),ISBLANK(H14)),0,5/H14)</f>
        <v>2.5</v>
      </c>
      <c r="J14" s="86"/>
    </row>
    <row r="15" spans="1:10" s="7" customFormat="1" ht="15" x14ac:dyDescent="0.2">
      <c r="A15" s="293"/>
      <c r="B15" s="296"/>
      <c r="C15" s="269"/>
      <c r="D15" s="201"/>
      <c r="E15" s="197"/>
      <c r="F15" s="130"/>
      <c r="G15" s="8"/>
      <c r="H15" s="27"/>
      <c r="I15" s="137">
        <f t="shared" ref="I15:I40" si="1">IF(OR(ISBLANK(F15),ISBLANK(G15),ISBLANK(H15)),0,5/H15)</f>
        <v>0</v>
      </c>
      <c r="J15" s="86"/>
    </row>
    <row r="16" spans="1:10" s="7" customFormat="1" ht="15" x14ac:dyDescent="0.2">
      <c r="A16" s="293"/>
      <c r="B16" s="296"/>
      <c r="C16" s="269"/>
      <c r="D16" s="201"/>
      <c r="E16" s="197"/>
      <c r="F16" s="130"/>
      <c r="G16" s="8"/>
      <c r="H16" s="27"/>
      <c r="I16" s="137">
        <f t="shared" si="1"/>
        <v>0</v>
      </c>
      <c r="J16" s="86"/>
    </row>
    <row r="17" spans="1:10" s="7" customFormat="1" ht="15" x14ac:dyDescent="0.2">
      <c r="A17" s="293"/>
      <c r="B17" s="296"/>
      <c r="C17" s="269"/>
      <c r="D17" s="201"/>
      <c r="E17" s="197"/>
      <c r="F17" s="130"/>
      <c r="G17" s="8"/>
      <c r="H17" s="27"/>
      <c r="I17" s="137">
        <f t="shared" si="1"/>
        <v>0</v>
      </c>
      <c r="J17" s="86"/>
    </row>
    <row r="18" spans="1:10" s="7" customFormat="1" ht="15" x14ac:dyDescent="0.2">
      <c r="A18" s="293"/>
      <c r="B18" s="296"/>
      <c r="C18" s="269"/>
      <c r="D18" s="201"/>
      <c r="E18" s="197"/>
      <c r="F18" s="130"/>
      <c r="G18" s="8"/>
      <c r="H18" s="27"/>
      <c r="I18" s="137">
        <f t="shared" si="1"/>
        <v>0</v>
      </c>
      <c r="J18" s="86"/>
    </row>
    <row r="19" spans="1:10" s="7" customFormat="1" ht="15" x14ac:dyDescent="0.2">
      <c r="A19" s="293"/>
      <c r="B19" s="296"/>
      <c r="C19" s="269"/>
      <c r="D19" s="201"/>
      <c r="E19" s="197"/>
      <c r="F19" s="130"/>
      <c r="G19" s="8"/>
      <c r="H19" s="27"/>
      <c r="I19" s="137">
        <f t="shared" si="1"/>
        <v>0</v>
      </c>
      <c r="J19" s="86"/>
    </row>
    <row r="20" spans="1:10" s="7" customFormat="1" ht="15" x14ac:dyDescent="0.2">
      <c r="A20" s="293"/>
      <c r="B20" s="296"/>
      <c r="C20" s="269"/>
      <c r="D20" s="201"/>
      <c r="E20" s="197"/>
      <c r="F20" s="130"/>
      <c r="G20" s="8"/>
      <c r="H20" s="27"/>
      <c r="I20" s="137">
        <f t="shared" si="1"/>
        <v>0</v>
      </c>
      <c r="J20" s="86"/>
    </row>
    <row r="21" spans="1:10" s="7" customFormat="1" ht="15" x14ac:dyDescent="0.2">
      <c r="A21" s="293"/>
      <c r="B21" s="296"/>
      <c r="C21" s="269"/>
      <c r="D21" s="201"/>
      <c r="E21" s="197"/>
      <c r="F21" s="130"/>
      <c r="G21" s="8"/>
      <c r="H21" s="27"/>
      <c r="I21" s="137">
        <f t="shared" si="1"/>
        <v>0</v>
      </c>
      <c r="J21" s="86"/>
    </row>
    <row r="22" spans="1:10" s="7" customFormat="1" ht="15" x14ac:dyDescent="0.2">
      <c r="A22" s="293"/>
      <c r="B22" s="296"/>
      <c r="C22" s="269"/>
      <c r="D22" s="201"/>
      <c r="E22" s="197"/>
      <c r="F22" s="130"/>
      <c r="G22" s="8"/>
      <c r="H22" s="27"/>
      <c r="I22" s="137">
        <f t="shared" si="1"/>
        <v>0</v>
      </c>
      <c r="J22" s="86"/>
    </row>
    <row r="23" spans="1:10" s="7" customFormat="1" ht="15" x14ac:dyDescent="0.2">
      <c r="A23" s="293"/>
      <c r="B23" s="296"/>
      <c r="C23" s="269"/>
      <c r="D23" s="201"/>
      <c r="E23" s="197"/>
      <c r="F23" s="130"/>
      <c r="G23" s="8"/>
      <c r="H23" s="27"/>
      <c r="I23" s="137">
        <f t="shared" si="1"/>
        <v>0</v>
      </c>
      <c r="J23" s="86"/>
    </row>
    <row r="24" spans="1:10" s="7" customFormat="1" ht="15" x14ac:dyDescent="0.2">
      <c r="A24" s="293"/>
      <c r="B24" s="296"/>
      <c r="C24" s="269"/>
      <c r="D24" s="201"/>
      <c r="E24" s="197"/>
      <c r="F24" s="130"/>
      <c r="G24" s="8"/>
      <c r="H24" s="27"/>
      <c r="I24" s="137">
        <f t="shared" si="1"/>
        <v>0</v>
      </c>
      <c r="J24" s="86"/>
    </row>
    <row r="25" spans="1:10" s="7" customFormat="1" ht="15" x14ac:dyDescent="0.2">
      <c r="A25" s="293"/>
      <c r="B25" s="296"/>
      <c r="C25" s="269"/>
      <c r="D25" s="201"/>
      <c r="E25" s="197"/>
      <c r="F25" s="130"/>
      <c r="G25" s="8"/>
      <c r="H25" s="27"/>
      <c r="I25" s="137">
        <f t="shared" si="1"/>
        <v>0</v>
      </c>
      <c r="J25" s="86"/>
    </row>
    <row r="26" spans="1:10" s="7" customFormat="1" ht="15" x14ac:dyDescent="0.2">
      <c r="A26" s="293"/>
      <c r="B26" s="296"/>
      <c r="C26" s="269"/>
      <c r="D26" s="201"/>
      <c r="E26" s="197"/>
      <c r="F26" s="130"/>
      <c r="G26" s="8"/>
      <c r="H26" s="27"/>
      <c r="I26" s="137">
        <f t="shared" si="1"/>
        <v>0</v>
      </c>
      <c r="J26" s="86"/>
    </row>
    <row r="27" spans="1:10" s="7" customFormat="1" ht="15" x14ac:dyDescent="0.2">
      <c r="A27" s="293"/>
      <c r="B27" s="296"/>
      <c r="C27" s="269"/>
      <c r="D27" s="201"/>
      <c r="E27" s="197"/>
      <c r="F27" s="130"/>
      <c r="G27" s="8"/>
      <c r="H27" s="27"/>
      <c r="I27" s="137">
        <f t="shared" si="1"/>
        <v>0</v>
      </c>
      <c r="J27" s="86"/>
    </row>
    <row r="28" spans="1:10" s="7" customFormat="1" ht="15" x14ac:dyDescent="0.2">
      <c r="A28" s="293"/>
      <c r="B28" s="296"/>
      <c r="C28" s="269"/>
      <c r="D28" s="201"/>
      <c r="E28" s="197"/>
      <c r="F28" s="130"/>
      <c r="G28" s="8"/>
      <c r="H28" s="27"/>
      <c r="I28" s="137">
        <f t="shared" si="1"/>
        <v>0</v>
      </c>
      <c r="J28" s="86"/>
    </row>
    <row r="29" spans="1:10" s="7" customFormat="1" ht="15" x14ac:dyDescent="0.2">
      <c r="A29" s="293"/>
      <c r="B29" s="296"/>
      <c r="C29" s="269"/>
      <c r="D29" s="201"/>
      <c r="E29" s="197"/>
      <c r="F29" s="130"/>
      <c r="G29" s="8"/>
      <c r="H29" s="27"/>
      <c r="I29" s="137">
        <f t="shared" si="1"/>
        <v>0</v>
      </c>
      <c r="J29" s="86"/>
    </row>
    <row r="30" spans="1:10" s="7" customFormat="1" ht="15" x14ac:dyDescent="0.2">
      <c r="A30" s="293"/>
      <c r="B30" s="296"/>
      <c r="C30" s="269"/>
      <c r="D30" s="201"/>
      <c r="E30" s="197"/>
      <c r="F30" s="130"/>
      <c r="G30" s="8"/>
      <c r="H30" s="27"/>
      <c r="I30" s="137">
        <f t="shared" si="1"/>
        <v>0</v>
      </c>
      <c r="J30" s="86"/>
    </row>
    <row r="31" spans="1:10" s="7" customFormat="1" ht="15" x14ac:dyDescent="0.2">
      <c r="A31" s="293"/>
      <c r="B31" s="296"/>
      <c r="C31" s="269"/>
      <c r="D31" s="201"/>
      <c r="E31" s="197"/>
      <c r="F31" s="130"/>
      <c r="G31" s="8"/>
      <c r="H31" s="27"/>
      <c r="I31" s="137">
        <f t="shared" si="1"/>
        <v>0</v>
      </c>
      <c r="J31" s="86"/>
    </row>
    <row r="32" spans="1:10" s="7" customFormat="1" ht="15" x14ac:dyDescent="0.2">
      <c r="A32" s="293"/>
      <c r="B32" s="296"/>
      <c r="C32" s="269"/>
      <c r="D32" s="201"/>
      <c r="E32" s="197"/>
      <c r="F32" s="130"/>
      <c r="G32" s="8"/>
      <c r="H32" s="27"/>
      <c r="I32" s="137">
        <f t="shared" si="1"/>
        <v>0</v>
      </c>
      <c r="J32" s="86"/>
    </row>
    <row r="33" spans="1:10" s="7" customFormat="1" ht="15" x14ac:dyDescent="0.2">
      <c r="A33" s="293"/>
      <c r="B33" s="296"/>
      <c r="C33" s="269"/>
      <c r="D33" s="201"/>
      <c r="E33" s="197"/>
      <c r="F33" s="130"/>
      <c r="G33" s="8"/>
      <c r="H33" s="27"/>
      <c r="I33" s="137">
        <f t="shared" si="1"/>
        <v>0</v>
      </c>
      <c r="J33" s="86"/>
    </row>
    <row r="34" spans="1:10" s="7" customFormat="1" ht="15" x14ac:dyDescent="0.2">
      <c r="A34" s="293"/>
      <c r="B34" s="296"/>
      <c r="C34" s="269"/>
      <c r="D34" s="201"/>
      <c r="E34" s="197"/>
      <c r="F34" s="130"/>
      <c r="G34" s="8"/>
      <c r="H34" s="27"/>
      <c r="I34" s="137">
        <f t="shared" si="1"/>
        <v>0</v>
      </c>
      <c r="J34" s="86"/>
    </row>
    <row r="35" spans="1:10" s="7" customFormat="1" ht="15" x14ac:dyDescent="0.2">
      <c r="A35" s="293"/>
      <c r="B35" s="296"/>
      <c r="C35" s="269"/>
      <c r="D35" s="201"/>
      <c r="E35" s="197"/>
      <c r="F35" s="130"/>
      <c r="G35" s="8"/>
      <c r="H35" s="27"/>
      <c r="I35" s="137">
        <f t="shared" si="1"/>
        <v>0</v>
      </c>
      <c r="J35" s="86"/>
    </row>
    <row r="36" spans="1:10" s="7" customFormat="1" ht="15" x14ac:dyDescent="0.2">
      <c r="A36" s="293"/>
      <c r="B36" s="296"/>
      <c r="C36" s="269"/>
      <c r="D36" s="201"/>
      <c r="E36" s="197"/>
      <c r="F36" s="130"/>
      <c r="G36" s="8"/>
      <c r="H36" s="27"/>
      <c r="I36" s="137">
        <f t="shared" si="1"/>
        <v>0</v>
      </c>
      <c r="J36" s="86"/>
    </row>
    <row r="37" spans="1:10" s="7" customFormat="1" ht="15" x14ac:dyDescent="0.2">
      <c r="A37" s="293"/>
      <c r="B37" s="296"/>
      <c r="C37" s="269"/>
      <c r="D37" s="201"/>
      <c r="E37" s="197"/>
      <c r="F37" s="130"/>
      <c r="G37" s="8"/>
      <c r="H37" s="27"/>
      <c r="I37" s="137">
        <f t="shared" si="1"/>
        <v>0</v>
      </c>
      <c r="J37" s="86"/>
    </row>
    <row r="38" spans="1:10" s="7" customFormat="1" ht="15" x14ac:dyDescent="0.2">
      <c r="A38" s="293"/>
      <c r="B38" s="296"/>
      <c r="C38" s="269"/>
      <c r="D38" s="201"/>
      <c r="E38" s="197"/>
      <c r="F38" s="130"/>
      <c r="G38" s="8"/>
      <c r="H38" s="27"/>
      <c r="I38" s="137">
        <f t="shared" si="1"/>
        <v>0</v>
      </c>
      <c r="J38" s="86"/>
    </row>
    <row r="39" spans="1:10" s="7" customFormat="1" ht="15" x14ac:dyDescent="0.2">
      <c r="A39" s="293"/>
      <c r="B39" s="296"/>
      <c r="C39" s="269"/>
      <c r="D39" s="201"/>
      <c r="E39" s="197"/>
      <c r="F39" s="130"/>
      <c r="G39" s="8"/>
      <c r="H39" s="27"/>
      <c r="I39" s="137">
        <f t="shared" si="1"/>
        <v>0</v>
      </c>
      <c r="J39" s="86"/>
    </row>
    <row r="40" spans="1:10" s="7" customFormat="1" ht="15.75" thickBot="1" x14ac:dyDescent="0.25">
      <c r="A40" s="293"/>
      <c r="B40" s="296"/>
      <c r="C40" s="269"/>
      <c r="D40" s="210"/>
      <c r="E40" s="198"/>
      <c r="F40" s="134"/>
      <c r="G40" s="10"/>
      <c r="H40" s="123"/>
      <c r="I40" s="138">
        <f t="shared" si="1"/>
        <v>0</v>
      </c>
      <c r="J40" s="86"/>
    </row>
    <row r="41" spans="1:10" s="7" customFormat="1" ht="15" customHeight="1" thickBot="1" x14ac:dyDescent="0.25">
      <c r="A41" s="294"/>
      <c r="B41" s="200" t="s">
        <v>11</v>
      </c>
      <c r="C41" s="311"/>
      <c r="D41" s="314" t="s">
        <v>12</v>
      </c>
      <c r="E41" s="317">
        <v>20</v>
      </c>
      <c r="F41" s="337" t="s">
        <v>41</v>
      </c>
      <c r="G41" s="338"/>
      <c r="H41" s="338"/>
      <c r="I41" s="141" t="s">
        <v>30</v>
      </c>
      <c r="J41" s="86"/>
    </row>
    <row r="42" spans="1:10" s="7" customFormat="1" ht="15" customHeight="1" x14ac:dyDescent="0.2">
      <c r="A42" s="294"/>
      <c r="B42" s="201"/>
      <c r="C42" s="312"/>
      <c r="D42" s="315"/>
      <c r="E42" s="204"/>
      <c r="F42" s="339" t="s">
        <v>52</v>
      </c>
      <c r="G42" s="339"/>
      <c r="H42" s="339"/>
      <c r="I42" s="140">
        <f>IF(ISBLANK(F42),0,20)</f>
        <v>20</v>
      </c>
      <c r="J42" s="87"/>
    </row>
    <row r="43" spans="1:10" s="7" customFormat="1" ht="15" x14ac:dyDescent="0.2">
      <c r="A43" s="294"/>
      <c r="B43" s="201"/>
      <c r="C43" s="312"/>
      <c r="D43" s="315"/>
      <c r="E43" s="204"/>
      <c r="F43" s="246"/>
      <c r="G43" s="246"/>
      <c r="H43" s="246"/>
      <c r="I43" s="70">
        <f t="shared" ref="I43:I44" si="2">IF(ISBLANK(F43),0,20)</f>
        <v>0</v>
      </c>
      <c r="J43" s="87"/>
    </row>
    <row r="44" spans="1:10" s="7" customFormat="1" ht="15.75" thickBot="1" x14ac:dyDescent="0.25">
      <c r="A44" s="294"/>
      <c r="B44" s="201"/>
      <c r="C44" s="312"/>
      <c r="D44" s="316"/>
      <c r="E44" s="205"/>
      <c r="F44" s="340"/>
      <c r="G44" s="340"/>
      <c r="H44" s="340"/>
      <c r="I44" s="71">
        <f t="shared" si="2"/>
        <v>0</v>
      </c>
      <c r="J44" s="87"/>
    </row>
    <row r="45" spans="1:10" s="7" customFormat="1" ht="15" x14ac:dyDescent="0.2">
      <c r="A45" s="294"/>
      <c r="B45" s="201"/>
      <c r="C45" s="312"/>
      <c r="D45" s="308" t="s">
        <v>13</v>
      </c>
      <c r="E45" s="203">
        <v>10</v>
      </c>
      <c r="F45" s="341" t="s">
        <v>170</v>
      </c>
      <c r="G45" s="342"/>
      <c r="H45" s="342"/>
      <c r="I45" s="142">
        <f>IF(ISBLANK(F45),0,10)</f>
        <v>10</v>
      </c>
      <c r="J45" s="87"/>
    </row>
    <row r="46" spans="1:10" s="7" customFormat="1" ht="15" x14ac:dyDescent="0.2">
      <c r="A46" s="294"/>
      <c r="B46" s="201"/>
      <c r="C46" s="312"/>
      <c r="D46" s="309"/>
      <c r="E46" s="204"/>
      <c r="F46" s="288"/>
      <c r="G46" s="288"/>
      <c r="H46" s="288"/>
      <c r="I46" s="70">
        <f t="shared" ref="I46:I48" si="3">IF(ISBLANK(F46),0,10)</f>
        <v>0</v>
      </c>
      <c r="J46" s="87"/>
    </row>
    <row r="47" spans="1:10" s="7" customFormat="1" ht="15" x14ac:dyDescent="0.2">
      <c r="A47" s="294"/>
      <c r="B47" s="201"/>
      <c r="C47" s="312"/>
      <c r="D47" s="309"/>
      <c r="E47" s="204"/>
      <c r="F47" s="288"/>
      <c r="G47" s="288"/>
      <c r="H47" s="288"/>
      <c r="I47" s="70">
        <f t="shared" si="3"/>
        <v>0</v>
      </c>
      <c r="J47" s="87"/>
    </row>
    <row r="48" spans="1:10" s="7" customFormat="1" ht="15.75" thickBot="1" x14ac:dyDescent="0.25">
      <c r="A48" s="294"/>
      <c r="B48" s="202"/>
      <c r="C48" s="313"/>
      <c r="D48" s="310"/>
      <c r="E48" s="205"/>
      <c r="F48" s="340"/>
      <c r="G48" s="340"/>
      <c r="H48" s="340"/>
      <c r="I48" s="71">
        <f t="shared" si="3"/>
        <v>0</v>
      </c>
      <c r="J48" s="87"/>
    </row>
    <row r="49" spans="1:10" s="7" customFormat="1" ht="15" x14ac:dyDescent="0.2">
      <c r="A49" s="294"/>
      <c r="B49" s="297" t="s">
        <v>119</v>
      </c>
      <c r="C49" s="299"/>
      <c r="D49" s="200" t="s">
        <v>14</v>
      </c>
      <c r="E49" s="203">
        <v>20</v>
      </c>
      <c r="F49" s="341" t="s">
        <v>54</v>
      </c>
      <c r="G49" s="341"/>
      <c r="H49" s="341"/>
      <c r="I49" s="142">
        <f>IF(ISBLANK(F49),0,20)</f>
        <v>20</v>
      </c>
      <c r="J49" s="87"/>
    </row>
    <row r="50" spans="1:10" s="7" customFormat="1" ht="15" x14ac:dyDescent="0.2">
      <c r="A50" s="294"/>
      <c r="B50" s="298"/>
      <c r="C50" s="300"/>
      <c r="D50" s="201"/>
      <c r="E50" s="204"/>
      <c r="F50" s="288"/>
      <c r="G50" s="288"/>
      <c r="H50" s="288"/>
      <c r="I50" s="70">
        <f t="shared" ref="I50:I53" si="4">IF(ISBLANK(F50),0,20)</f>
        <v>0</v>
      </c>
      <c r="J50" s="87"/>
    </row>
    <row r="51" spans="1:10" s="7" customFormat="1" ht="15" x14ac:dyDescent="0.2">
      <c r="A51" s="294"/>
      <c r="B51" s="298"/>
      <c r="C51" s="300"/>
      <c r="D51" s="201"/>
      <c r="E51" s="204"/>
      <c r="F51" s="288"/>
      <c r="G51" s="288"/>
      <c r="H51" s="288"/>
      <c r="I51" s="70">
        <f t="shared" si="4"/>
        <v>0</v>
      </c>
      <c r="J51" s="87"/>
    </row>
    <row r="52" spans="1:10" s="7" customFormat="1" ht="15" x14ac:dyDescent="0.2">
      <c r="A52" s="294"/>
      <c r="B52" s="298"/>
      <c r="C52" s="300"/>
      <c r="D52" s="201"/>
      <c r="E52" s="204"/>
      <c r="F52" s="288"/>
      <c r="G52" s="288"/>
      <c r="H52" s="288"/>
      <c r="I52" s="70">
        <f t="shared" si="4"/>
        <v>0</v>
      </c>
      <c r="J52" s="87"/>
    </row>
    <row r="53" spans="1:10" s="7" customFormat="1" ht="15.75" thickBot="1" x14ac:dyDescent="0.25">
      <c r="A53" s="294"/>
      <c r="B53" s="298"/>
      <c r="C53" s="300"/>
      <c r="D53" s="210"/>
      <c r="E53" s="205"/>
      <c r="F53" s="340"/>
      <c r="G53" s="340"/>
      <c r="H53" s="340"/>
      <c r="I53" s="71">
        <f t="shared" si="4"/>
        <v>0</v>
      </c>
      <c r="J53" s="87"/>
    </row>
    <row r="54" spans="1:10" s="7" customFormat="1" ht="15" x14ac:dyDescent="0.2">
      <c r="A54" s="294"/>
      <c r="B54" s="298"/>
      <c r="C54" s="300"/>
      <c r="D54" s="200" t="s">
        <v>120</v>
      </c>
      <c r="E54" s="203">
        <v>10</v>
      </c>
      <c r="F54" s="341" t="s">
        <v>53</v>
      </c>
      <c r="G54" s="341"/>
      <c r="H54" s="341"/>
      <c r="I54" s="142">
        <f>IF(ISBLANK(F54),0,10)</f>
        <v>10</v>
      </c>
      <c r="J54" s="87"/>
    </row>
    <row r="55" spans="1:10" s="7" customFormat="1" ht="15" x14ac:dyDescent="0.2">
      <c r="A55" s="294"/>
      <c r="B55" s="298"/>
      <c r="C55" s="300"/>
      <c r="D55" s="201"/>
      <c r="E55" s="204"/>
      <c r="F55" s="288"/>
      <c r="G55" s="288"/>
      <c r="H55" s="288"/>
      <c r="I55" s="70">
        <f t="shared" ref="I55:I59" si="5">IF(ISBLANK(F55),0,10)</f>
        <v>0</v>
      </c>
      <c r="J55" s="87"/>
    </row>
    <row r="56" spans="1:10" s="7" customFormat="1" ht="15" x14ac:dyDescent="0.2">
      <c r="A56" s="294"/>
      <c r="B56" s="298"/>
      <c r="C56" s="300"/>
      <c r="D56" s="201"/>
      <c r="E56" s="204"/>
      <c r="F56" s="288"/>
      <c r="G56" s="288"/>
      <c r="H56" s="288"/>
      <c r="I56" s="70">
        <f t="shared" si="5"/>
        <v>0</v>
      </c>
      <c r="J56" s="87"/>
    </row>
    <row r="57" spans="1:10" s="7" customFormat="1" ht="15" x14ac:dyDescent="0.2">
      <c r="A57" s="294"/>
      <c r="B57" s="298"/>
      <c r="C57" s="300"/>
      <c r="D57" s="201"/>
      <c r="E57" s="204"/>
      <c r="F57" s="288"/>
      <c r="G57" s="288"/>
      <c r="H57" s="288"/>
      <c r="I57" s="70">
        <f t="shared" si="5"/>
        <v>0</v>
      </c>
      <c r="J57" s="87"/>
    </row>
    <row r="58" spans="1:10" s="7" customFormat="1" ht="15" x14ac:dyDescent="0.2">
      <c r="A58" s="294"/>
      <c r="B58" s="298"/>
      <c r="C58" s="300"/>
      <c r="D58" s="201"/>
      <c r="E58" s="204"/>
      <c r="F58" s="288"/>
      <c r="G58" s="288"/>
      <c r="H58" s="288"/>
      <c r="I58" s="70">
        <f t="shared" si="5"/>
        <v>0</v>
      </c>
      <c r="J58" s="87"/>
    </row>
    <row r="59" spans="1:10" s="7" customFormat="1" ht="15.75" thickBot="1" x14ac:dyDescent="0.25">
      <c r="A59" s="294"/>
      <c r="B59" s="298"/>
      <c r="C59" s="300"/>
      <c r="D59" s="210"/>
      <c r="E59" s="205"/>
      <c r="F59" s="340"/>
      <c r="G59" s="340"/>
      <c r="H59" s="340"/>
      <c r="I59" s="71">
        <f t="shared" si="5"/>
        <v>0</v>
      </c>
      <c r="J59" s="87"/>
    </row>
    <row r="60" spans="1:10" s="7" customFormat="1" ht="15" x14ac:dyDescent="0.2">
      <c r="A60" s="294"/>
      <c r="B60" s="298"/>
      <c r="C60" s="300"/>
      <c r="D60" s="200" t="s">
        <v>15</v>
      </c>
      <c r="E60" s="203">
        <v>5</v>
      </c>
      <c r="F60" s="341" t="s">
        <v>171</v>
      </c>
      <c r="G60" s="342"/>
      <c r="H60" s="342"/>
      <c r="I60" s="142">
        <f>IF(ISBLANK(F60),0,5)</f>
        <v>5</v>
      </c>
      <c r="J60" s="87"/>
    </row>
    <row r="61" spans="1:10" s="7" customFormat="1" ht="15" x14ac:dyDescent="0.2">
      <c r="A61" s="294"/>
      <c r="B61" s="298"/>
      <c r="C61" s="300"/>
      <c r="D61" s="201"/>
      <c r="E61" s="204"/>
      <c r="F61" s="288"/>
      <c r="G61" s="288"/>
      <c r="H61" s="288"/>
      <c r="I61" s="70">
        <f t="shared" ref="I61:I63" si="6">IF(ISBLANK(F61),0,5)</f>
        <v>0</v>
      </c>
      <c r="J61" s="87"/>
    </row>
    <row r="62" spans="1:10" s="7" customFormat="1" ht="15" x14ac:dyDescent="0.2">
      <c r="A62" s="294"/>
      <c r="B62" s="298"/>
      <c r="C62" s="300"/>
      <c r="D62" s="201"/>
      <c r="E62" s="204"/>
      <c r="F62" s="288"/>
      <c r="G62" s="288"/>
      <c r="H62" s="288"/>
      <c r="I62" s="70">
        <f t="shared" si="6"/>
        <v>0</v>
      </c>
      <c r="J62" s="87"/>
    </row>
    <row r="63" spans="1:10" s="7" customFormat="1" ht="15.75" thickBot="1" x14ac:dyDescent="0.25">
      <c r="A63" s="294"/>
      <c r="B63" s="298"/>
      <c r="C63" s="300"/>
      <c r="D63" s="210"/>
      <c r="E63" s="205"/>
      <c r="F63" s="287"/>
      <c r="G63" s="287"/>
      <c r="H63" s="287"/>
      <c r="I63" s="71">
        <f t="shared" si="6"/>
        <v>0</v>
      </c>
      <c r="J63" s="87"/>
    </row>
    <row r="64" spans="1:10" s="7" customFormat="1" ht="15.75" thickBot="1" x14ac:dyDescent="0.25">
      <c r="A64" s="294"/>
      <c r="B64" s="200" t="s">
        <v>121</v>
      </c>
      <c r="C64" s="333"/>
      <c r="D64" s="297" t="s">
        <v>16</v>
      </c>
      <c r="E64" s="304" t="s">
        <v>79</v>
      </c>
      <c r="F64" s="362" t="s">
        <v>172</v>
      </c>
      <c r="G64" s="363"/>
      <c r="H64" s="143" t="s">
        <v>44</v>
      </c>
      <c r="I64" s="141" t="s">
        <v>30</v>
      </c>
      <c r="J64" s="87"/>
    </row>
    <row r="65" spans="1:10" s="7" customFormat="1" ht="15" x14ac:dyDescent="0.2">
      <c r="A65" s="294"/>
      <c r="B65" s="201"/>
      <c r="C65" s="334"/>
      <c r="D65" s="298"/>
      <c r="E65" s="305"/>
      <c r="F65" s="364" t="s">
        <v>57</v>
      </c>
      <c r="G65" s="365"/>
      <c r="H65" s="26">
        <v>3</v>
      </c>
      <c r="I65" s="140">
        <f>IF(ISBLANK(F65),0,5*H65)</f>
        <v>15</v>
      </c>
      <c r="J65" s="87"/>
    </row>
    <row r="66" spans="1:10" s="7" customFormat="1" ht="15" x14ac:dyDescent="0.2">
      <c r="A66" s="294"/>
      <c r="B66" s="201"/>
      <c r="C66" s="334"/>
      <c r="D66" s="298"/>
      <c r="E66" s="305"/>
      <c r="F66" s="291"/>
      <c r="G66" s="292"/>
      <c r="H66" s="27"/>
      <c r="I66" s="70">
        <f t="shared" ref="I66:I68" si="7">IF(ISBLANK(F66),0,5*H66)</f>
        <v>0</v>
      </c>
      <c r="J66" s="87"/>
    </row>
    <row r="67" spans="1:10" s="7" customFormat="1" ht="15" x14ac:dyDescent="0.2">
      <c r="A67" s="294"/>
      <c r="B67" s="201"/>
      <c r="C67" s="334"/>
      <c r="D67" s="298"/>
      <c r="E67" s="305"/>
      <c r="F67" s="291"/>
      <c r="G67" s="292"/>
      <c r="H67" s="27"/>
      <c r="I67" s="70">
        <f t="shared" si="7"/>
        <v>0</v>
      </c>
      <c r="J67" s="87"/>
    </row>
    <row r="68" spans="1:10" s="7" customFormat="1" ht="15.75" thickBot="1" x14ac:dyDescent="0.25">
      <c r="A68" s="294"/>
      <c r="B68" s="201"/>
      <c r="C68" s="334"/>
      <c r="D68" s="336"/>
      <c r="E68" s="306"/>
      <c r="F68" s="360"/>
      <c r="G68" s="361"/>
      <c r="H68" s="29"/>
      <c r="I68" s="139">
        <f t="shared" si="7"/>
        <v>0</v>
      </c>
      <c r="J68" s="87"/>
    </row>
    <row r="69" spans="1:10" s="7" customFormat="1" ht="15" x14ac:dyDescent="0.2">
      <c r="A69" s="294"/>
      <c r="B69" s="201"/>
      <c r="C69" s="334"/>
      <c r="D69" s="297" t="s">
        <v>69</v>
      </c>
      <c r="E69" s="307" t="s">
        <v>80</v>
      </c>
      <c r="F69" s="289" t="s">
        <v>55</v>
      </c>
      <c r="G69" s="290"/>
      <c r="H69" s="31">
        <v>2</v>
      </c>
      <c r="I69" s="142">
        <f>IF(ISBLANK(F69),0,2*H69)</f>
        <v>4</v>
      </c>
      <c r="J69" s="87"/>
    </row>
    <row r="70" spans="1:10" s="7" customFormat="1" ht="15" x14ac:dyDescent="0.2">
      <c r="A70" s="294"/>
      <c r="B70" s="201"/>
      <c r="C70" s="334"/>
      <c r="D70" s="298"/>
      <c r="E70" s="305"/>
      <c r="F70" s="291"/>
      <c r="G70" s="292"/>
      <c r="H70" s="27"/>
      <c r="I70" s="70">
        <f t="shared" ref="I70:I72" si="8">IF(ISBLANK(F70),0,2*H70)</f>
        <v>0</v>
      </c>
      <c r="J70" s="87"/>
    </row>
    <row r="71" spans="1:10" s="7" customFormat="1" ht="15" x14ac:dyDescent="0.2">
      <c r="A71" s="294"/>
      <c r="B71" s="201"/>
      <c r="C71" s="334"/>
      <c r="D71" s="298"/>
      <c r="E71" s="305"/>
      <c r="F71" s="291"/>
      <c r="G71" s="292"/>
      <c r="H71" s="28"/>
      <c r="I71" s="70">
        <f t="shared" si="8"/>
        <v>0</v>
      </c>
      <c r="J71" s="87"/>
    </row>
    <row r="72" spans="1:10" s="7" customFormat="1" ht="15.75" thickBot="1" x14ac:dyDescent="0.25">
      <c r="A72" s="294"/>
      <c r="B72" s="202"/>
      <c r="C72" s="335"/>
      <c r="D72" s="336"/>
      <c r="E72" s="306"/>
      <c r="F72" s="360"/>
      <c r="G72" s="361"/>
      <c r="H72" s="29"/>
      <c r="I72" s="139">
        <f t="shared" si="8"/>
        <v>0</v>
      </c>
      <c r="J72" s="87"/>
    </row>
    <row r="73" spans="1:10" s="24" customFormat="1" ht="15.75" thickBot="1" x14ac:dyDescent="0.25">
      <c r="A73" s="294"/>
      <c r="B73" s="117"/>
      <c r="C73" s="121"/>
      <c r="D73" s="121"/>
      <c r="E73" s="120"/>
      <c r="F73" s="124"/>
      <c r="G73" s="124"/>
      <c r="H73" s="125"/>
      <c r="I73" s="122"/>
      <c r="J73" s="87"/>
    </row>
    <row r="74" spans="1:10" s="7" customFormat="1" ht="13.5" thickBot="1" x14ac:dyDescent="0.25">
      <c r="A74" s="294"/>
      <c r="B74" s="301" t="s">
        <v>17</v>
      </c>
      <c r="C74" s="302"/>
      <c r="D74" s="302"/>
      <c r="E74" s="303"/>
      <c r="F74" s="343" t="s">
        <v>41</v>
      </c>
      <c r="G74" s="343"/>
      <c r="H74" s="344"/>
      <c r="I74" s="89" t="s">
        <v>30</v>
      </c>
      <c r="J74" s="118"/>
    </row>
    <row r="75" spans="1:10" s="7" customFormat="1" ht="15" x14ac:dyDescent="0.2">
      <c r="A75" s="293"/>
      <c r="B75" s="319" t="s">
        <v>18</v>
      </c>
      <c r="C75" s="322"/>
      <c r="D75" s="209" t="s">
        <v>19</v>
      </c>
      <c r="E75" s="328">
        <v>30</v>
      </c>
      <c r="F75" s="289" t="s">
        <v>173</v>
      </c>
      <c r="G75" s="332"/>
      <c r="H75" s="290"/>
      <c r="I75" s="144">
        <f>IF(ISBLANK(F75),0,30)</f>
        <v>30</v>
      </c>
      <c r="J75" s="87"/>
    </row>
    <row r="76" spans="1:10" s="7" customFormat="1" ht="15" x14ac:dyDescent="0.2">
      <c r="A76" s="293"/>
      <c r="B76" s="320"/>
      <c r="C76" s="323"/>
      <c r="D76" s="201"/>
      <c r="E76" s="204"/>
      <c r="F76" s="345"/>
      <c r="G76" s="346"/>
      <c r="H76" s="347"/>
      <c r="I76" s="71">
        <f t="shared" ref="I76:I78" si="9">IF(ISBLANK(F76),0,30)</f>
        <v>0</v>
      </c>
      <c r="J76" s="87"/>
    </row>
    <row r="77" spans="1:10" s="7" customFormat="1" ht="15" x14ac:dyDescent="0.2">
      <c r="A77" s="293"/>
      <c r="B77" s="320"/>
      <c r="C77" s="323"/>
      <c r="D77" s="201"/>
      <c r="E77" s="204"/>
      <c r="F77" s="345"/>
      <c r="G77" s="346"/>
      <c r="H77" s="347"/>
      <c r="I77" s="71">
        <f t="shared" si="9"/>
        <v>0</v>
      </c>
      <c r="J77" s="87"/>
    </row>
    <row r="78" spans="1:10" s="7" customFormat="1" ht="15.75" thickBot="1" x14ac:dyDescent="0.25">
      <c r="A78" s="293"/>
      <c r="B78" s="320"/>
      <c r="C78" s="323"/>
      <c r="D78" s="202"/>
      <c r="E78" s="257"/>
      <c r="F78" s="354"/>
      <c r="G78" s="355"/>
      <c r="H78" s="356"/>
      <c r="I78" s="139">
        <f t="shared" si="9"/>
        <v>0</v>
      </c>
      <c r="J78" s="87"/>
    </row>
    <row r="79" spans="1:10" s="7" customFormat="1" ht="15" x14ac:dyDescent="0.2">
      <c r="A79" s="293"/>
      <c r="B79" s="320"/>
      <c r="C79" s="323"/>
      <c r="D79" s="329" t="s">
        <v>20</v>
      </c>
      <c r="E79" s="203">
        <v>20</v>
      </c>
      <c r="F79" s="357" t="s">
        <v>56</v>
      </c>
      <c r="G79" s="358"/>
      <c r="H79" s="359"/>
      <c r="I79" s="144">
        <f>IF(ISBLANK(F79),0,20)</f>
        <v>20</v>
      </c>
      <c r="J79" s="87"/>
    </row>
    <row r="80" spans="1:10" s="7" customFormat="1" ht="15" x14ac:dyDescent="0.2">
      <c r="A80" s="293"/>
      <c r="B80" s="320"/>
      <c r="C80" s="323"/>
      <c r="D80" s="330"/>
      <c r="E80" s="204"/>
      <c r="F80" s="345"/>
      <c r="G80" s="346"/>
      <c r="H80" s="347"/>
      <c r="I80" s="71">
        <f t="shared" ref="I80:I83" si="10">IF(ISBLANK(F80),0,20)</f>
        <v>0</v>
      </c>
      <c r="J80" s="87"/>
    </row>
    <row r="81" spans="1:10" s="7" customFormat="1" ht="15" x14ac:dyDescent="0.2">
      <c r="A81" s="293"/>
      <c r="B81" s="320"/>
      <c r="C81" s="323"/>
      <c r="D81" s="330"/>
      <c r="E81" s="204"/>
      <c r="F81" s="345"/>
      <c r="G81" s="346"/>
      <c r="H81" s="347"/>
      <c r="I81" s="71">
        <f t="shared" si="10"/>
        <v>0</v>
      </c>
      <c r="J81" s="87"/>
    </row>
    <row r="82" spans="1:10" s="7" customFormat="1" ht="15" x14ac:dyDescent="0.2">
      <c r="A82" s="293"/>
      <c r="B82" s="320"/>
      <c r="C82" s="323"/>
      <c r="D82" s="330"/>
      <c r="E82" s="204"/>
      <c r="F82" s="345"/>
      <c r="G82" s="346"/>
      <c r="H82" s="347"/>
      <c r="I82" s="71">
        <f t="shared" si="10"/>
        <v>0</v>
      </c>
      <c r="J82" s="87"/>
    </row>
    <row r="83" spans="1:10" s="7" customFormat="1" ht="15.75" thickBot="1" x14ac:dyDescent="0.25">
      <c r="A83" s="293"/>
      <c r="B83" s="320"/>
      <c r="C83" s="323"/>
      <c r="D83" s="331"/>
      <c r="E83" s="257"/>
      <c r="F83" s="348"/>
      <c r="G83" s="349"/>
      <c r="H83" s="350"/>
      <c r="I83" s="139">
        <f t="shared" si="10"/>
        <v>0</v>
      </c>
      <c r="J83" s="87"/>
    </row>
    <row r="84" spans="1:10" s="7" customFormat="1" ht="15" x14ac:dyDescent="0.2">
      <c r="A84" s="293"/>
      <c r="B84" s="320"/>
      <c r="C84" s="323"/>
      <c r="D84" s="200" t="s">
        <v>21</v>
      </c>
      <c r="E84" s="203">
        <v>30</v>
      </c>
      <c r="F84" s="289" t="s">
        <v>173</v>
      </c>
      <c r="G84" s="332"/>
      <c r="H84" s="290"/>
      <c r="I84" s="144">
        <f>IF(ISBLANK(F84),0,30)</f>
        <v>30</v>
      </c>
      <c r="J84" s="87"/>
    </row>
    <row r="85" spans="1:10" s="7" customFormat="1" ht="15" x14ac:dyDescent="0.2">
      <c r="A85" s="293"/>
      <c r="B85" s="320"/>
      <c r="C85" s="323"/>
      <c r="D85" s="201"/>
      <c r="E85" s="204"/>
      <c r="F85" s="351"/>
      <c r="G85" s="352"/>
      <c r="H85" s="353"/>
      <c r="I85" s="71">
        <f t="shared" ref="I85:I86" si="11">IF(ISBLANK(F85),0,30)</f>
        <v>0</v>
      </c>
      <c r="J85" s="87"/>
    </row>
    <row r="86" spans="1:10" s="7" customFormat="1" ht="15.75" thickBot="1" x14ac:dyDescent="0.25">
      <c r="A86" s="293"/>
      <c r="B86" s="320"/>
      <c r="C86" s="323"/>
      <c r="D86" s="202"/>
      <c r="E86" s="257"/>
      <c r="F86" s="354"/>
      <c r="G86" s="355"/>
      <c r="H86" s="356"/>
      <c r="I86" s="139">
        <f t="shared" si="11"/>
        <v>0</v>
      </c>
      <c r="J86" s="87"/>
    </row>
    <row r="87" spans="1:10" s="7" customFormat="1" ht="15" x14ac:dyDescent="0.2">
      <c r="A87" s="293"/>
      <c r="B87" s="320"/>
      <c r="C87" s="323"/>
      <c r="D87" s="200" t="s">
        <v>81</v>
      </c>
      <c r="E87" s="203">
        <v>10</v>
      </c>
      <c r="F87" s="289" t="s">
        <v>58</v>
      </c>
      <c r="G87" s="332"/>
      <c r="H87" s="290"/>
      <c r="I87" s="144">
        <f>IF(ISBLANK(F87),0,10)</f>
        <v>10</v>
      </c>
      <c r="J87" s="87"/>
    </row>
    <row r="88" spans="1:10" s="7" customFormat="1" ht="15" x14ac:dyDescent="0.2">
      <c r="A88" s="293"/>
      <c r="B88" s="320"/>
      <c r="C88" s="323"/>
      <c r="D88" s="201"/>
      <c r="E88" s="204"/>
      <c r="F88" s="345"/>
      <c r="G88" s="346"/>
      <c r="H88" s="347"/>
      <c r="I88" s="71">
        <f t="shared" ref="I88:I90" si="12">IF(ISBLANK(F88),0,10)</f>
        <v>0</v>
      </c>
      <c r="J88" s="87"/>
    </row>
    <row r="89" spans="1:10" s="7" customFormat="1" ht="15" x14ac:dyDescent="0.2">
      <c r="A89" s="293"/>
      <c r="B89" s="320"/>
      <c r="C89" s="323"/>
      <c r="D89" s="201"/>
      <c r="E89" s="204"/>
      <c r="F89" s="345"/>
      <c r="G89" s="346"/>
      <c r="H89" s="347"/>
      <c r="I89" s="71">
        <f t="shared" si="12"/>
        <v>0</v>
      </c>
      <c r="J89" s="87"/>
    </row>
    <row r="90" spans="1:10" s="7" customFormat="1" ht="15.75" thickBot="1" x14ac:dyDescent="0.25">
      <c r="A90" s="293"/>
      <c r="B90" s="321"/>
      <c r="C90" s="324"/>
      <c r="D90" s="210"/>
      <c r="E90" s="205"/>
      <c r="F90" s="367"/>
      <c r="G90" s="368"/>
      <c r="H90" s="369"/>
      <c r="I90" s="71">
        <f t="shared" si="12"/>
        <v>0</v>
      </c>
      <c r="J90" s="87"/>
    </row>
    <row r="91" spans="1:10" s="7" customFormat="1" ht="32.450000000000003" customHeight="1" thickBot="1" x14ac:dyDescent="0.25">
      <c r="A91" s="294"/>
      <c r="B91" s="325" t="s">
        <v>122</v>
      </c>
      <c r="C91" s="145" t="s">
        <v>22</v>
      </c>
      <c r="D91" s="146"/>
      <c r="E91" s="147">
        <v>100</v>
      </c>
      <c r="F91" s="370" t="s">
        <v>59</v>
      </c>
      <c r="G91" s="371"/>
      <c r="H91" s="372"/>
      <c r="I91" s="148">
        <f>IF(ISBLANK(F91),0,100)</f>
        <v>100</v>
      </c>
      <c r="J91" s="87"/>
    </row>
    <row r="92" spans="1:10" s="7" customFormat="1" ht="15" x14ac:dyDescent="0.2">
      <c r="A92" s="294"/>
      <c r="B92" s="326"/>
      <c r="C92" s="200" t="s">
        <v>123</v>
      </c>
      <c r="D92" s="211"/>
      <c r="E92" s="203">
        <v>40</v>
      </c>
      <c r="F92" s="289" t="s">
        <v>60</v>
      </c>
      <c r="G92" s="332"/>
      <c r="H92" s="290"/>
      <c r="I92" s="144">
        <f>IF(ISBLANK(F92),0,40)</f>
        <v>40</v>
      </c>
      <c r="J92" s="87"/>
    </row>
    <row r="93" spans="1:10" s="7" customFormat="1" ht="15" x14ac:dyDescent="0.2">
      <c r="A93" s="294"/>
      <c r="B93" s="326"/>
      <c r="C93" s="201"/>
      <c r="D93" s="212"/>
      <c r="E93" s="204"/>
      <c r="F93" s="291"/>
      <c r="G93" s="366"/>
      <c r="H93" s="292"/>
      <c r="I93" s="71">
        <f t="shared" ref="I93:I96" si="13">IF(ISBLANK(F93),0,40)</f>
        <v>0</v>
      </c>
      <c r="J93" s="87"/>
    </row>
    <row r="94" spans="1:10" s="7" customFormat="1" ht="15" x14ac:dyDescent="0.2">
      <c r="A94" s="294"/>
      <c r="B94" s="326"/>
      <c r="C94" s="201"/>
      <c r="D94" s="212"/>
      <c r="E94" s="204"/>
      <c r="F94" s="291"/>
      <c r="G94" s="366"/>
      <c r="H94" s="292"/>
      <c r="I94" s="71">
        <f t="shared" si="13"/>
        <v>0</v>
      </c>
      <c r="J94" s="87"/>
    </row>
    <row r="95" spans="1:10" s="7" customFormat="1" ht="15" x14ac:dyDescent="0.2">
      <c r="A95" s="294"/>
      <c r="B95" s="326"/>
      <c r="C95" s="201"/>
      <c r="D95" s="212"/>
      <c r="E95" s="204"/>
      <c r="F95" s="345"/>
      <c r="G95" s="346"/>
      <c r="H95" s="347"/>
      <c r="I95" s="71">
        <f t="shared" si="13"/>
        <v>0</v>
      </c>
      <c r="J95" s="87"/>
    </row>
    <row r="96" spans="1:10" s="7" customFormat="1" ht="15.75" thickBot="1" x14ac:dyDescent="0.25">
      <c r="A96" s="294"/>
      <c r="B96" s="326"/>
      <c r="C96" s="210"/>
      <c r="D96" s="213"/>
      <c r="E96" s="205"/>
      <c r="F96" s="367"/>
      <c r="G96" s="368"/>
      <c r="H96" s="369"/>
      <c r="I96" s="71">
        <f t="shared" si="13"/>
        <v>0</v>
      </c>
      <c r="J96" s="87"/>
    </row>
    <row r="97" spans="1:10" s="7" customFormat="1" ht="15" x14ac:dyDescent="0.2">
      <c r="A97" s="294"/>
      <c r="B97" s="326"/>
      <c r="C97" s="200" t="s">
        <v>124</v>
      </c>
      <c r="D97" s="196" t="s">
        <v>23</v>
      </c>
      <c r="E97" s="203">
        <v>30</v>
      </c>
      <c r="F97" s="341" t="s">
        <v>174</v>
      </c>
      <c r="G97" s="341"/>
      <c r="H97" s="341"/>
      <c r="I97" s="142">
        <f>IF(ISBLANK(F97),0,30)</f>
        <v>30</v>
      </c>
      <c r="J97" s="87"/>
    </row>
    <row r="98" spans="1:10" s="7" customFormat="1" ht="15.75" customHeight="1" x14ac:dyDescent="0.2">
      <c r="A98" s="294"/>
      <c r="B98" s="326"/>
      <c r="C98" s="201"/>
      <c r="D98" s="197"/>
      <c r="E98" s="204"/>
      <c r="F98" s="246"/>
      <c r="G98" s="246"/>
      <c r="H98" s="246"/>
      <c r="I98" s="70">
        <f>IF(ISBLANK(F98),0,30)</f>
        <v>0</v>
      </c>
      <c r="J98" s="87"/>
    </row>
    <row r="99" spans="1:10" s="7" customFormat="1" ht="15" x14ac:dyDescent="0.2">
      <c r="A99" s="294"/>
      <c r="B99" s="326"/>
      <c r="C99" s="201"/>
      <c r="D99" s="197" t="s">
        <v>24</v>
      </c>
      <c r="E99" s="204">
        <v>10</v>
      </c>
      <c r="F99" s="246" t="s">
        <v>175</v>
      </c>
      <c r="G99" s="246"/>
      <c r="H99" s="246"/>
      <c r="I99" s="70">
        <f>IF(ISBLANK(F99),0,10)</f>
        <v>10</v>
      </c>
      <c r="J99" s="87"/>
    </row>
    <row r="100" spans="1:10" s="7" customFormat="1" ht="15.75" thickBot="1" x14ac:dyDescent="0.25">
      <c r="A100" s="294"/>
      <c r="B100" s="326"/>
      <c r="C100" s="202"/>
      <c r="D100" s="198"/>
      <c r="E100" s="205"/>
      <c r="F100" s="287"/>
      <c r="G100" s="287"/>
      <c r="H100" s="287"/>
      <c r="I100" s="71">
        <f>IF(ISBLANK(F100),0,10)</f>
        <v>0</v>
      </c>
      <c r="J100" s="87"/>
    </row>
    <row r="101" spans="1:10" s="7" customFormat="1" ht="15" x14ac:dyDescent="0.2">
      <c r="A101" s="294"/>
      <c r="B101" s="326"/>
      <c r="C101" s="325" t="s">
        <v>25</v>
      </c>
      <c r="D101" s="200" t="s">
        <v>26</v>
      </c>
      <c r="E101" s="203">
        <v>5</v>
      </c>
      <c r="F101" s="341" t="s">
        <v>176</v>
      </c>
      <c r="G101" s="341"/>
      <c r="H101" s="341"/>
      <c r="I101" s="142">
        <f>IF(ISBLANK(F101),0,5)</f>
        <v>5</v>
      </c>
      <c r="J101" s="87"/>
    </row>
    <row r="102" spans="1:10" s="7" customFormat="1" ht="15" x14ac:dyDescent="0.2">
      <c r="A102" s="294"/>
      <c r="B102" s="326"/>
      <c r="C102" s="326"/>
      <c r="D102" s="201"/>
      <c r="E102" s="204"/>
      <c r="F102" s="288"/>
      <c r="G102" s="288"/>
      <c r="H102" s="288"/>
      <c r="I102" s="70">
        <f t="shared" ref="I102:I105" si="14">IF(ISBLANK(F102),0,5)</f>
        <v>0</v>
      </c>
      <c r="J102" s="87"/>
    </row>
    <row r="103" spans="1:10" s="7" customFormat="1" ht="15" x14ac:dyDescent="0.2">
      <c r="A103" s="294"/>
      <c r="B103" s="326"/>
      <c r="C103" s="326"/>
      <c r="D103" s="201"/>
      <c r="E103" s="204"/>
      <c r="F103" s="288"/>
      <c r="G103" s="288"/>
      <c r="H103" s="288"/>
      <c r="I103" s="70">
        <f t="shared" si="14"/>
        <v>0</v>
      </c>
      <c r="J103" s="87"/>
    </row>
    <row r="104" spans="1:10" s="7" customFormat="1" ht="13.15" customHeight="1" x14ac:dyDescent="0.2">
      <c r="A104" s="294"/>
      <c r="B104" s="326"/>
      <c r="C104" s="326"/>
      <c r="D104" s="201"/>
      <c r="E104" s="204"/>
      <c r="F104" s="373"/>
      <c r="G104" s="373"/>
      <c r="H104" s="373"/>
      <c r="I104" s="70">
        <f t="shared" si="14"/>
        <v>0</v>
      </c>
      <c r="J104" s="87"/>
    </row>
    <row r="105" spans="1:10" s="7" customFormat="1" ht="15.75" thickBot="1" x14ac:dyDescent="0.25">
      <c r="A105" s="294"/>
      <c r="B105" s="326"/>
      <c r="C105" s="326"/>
      <c r="D105" s="202"/>
      <c r="E105" s="257"/>
      <c r="F105" s="374"/>
      <c r="G105" s="374"/>
      <c r="H105" s="374"/>
      <c r="I105" s="139">
        <f t="shared" si="14"/>
        <v>0</v>
      </c>
      <c r="J105" s="87"/>
    </row>
    <row r="106" spans="1:10" s="7" customFormat="1" ht="15" x14ac:dyDescent="0.2">
      <c r="A106" s="294"/>
      <c r="B106" s="326"/>
      <c r="C106" s="326"/>
      <c r="D106" s="200" t="s">
        <v>27</v>
      </c>
      <c r="E106" s="203">
        <v>3</v>
      </c>
      <c r="F106" s="341" t="s">
        <v>177</v>
      </c>
      <c r="G106" s="341"/>
      <c r="H106" s="341"/>
      <c r="I106" s="142">
        <f>IF(ISBLANK(F106),0,3)</f>
        <v>3</v>
      </c>
      <c r="J106" s="87"/>
    </row>
    <row r="107" spans="1:10" s="7" customFormat="1" ht="15" x14ac:dyDescent="0.2">
      <c r="A107" s="294"/>
      <c r="B107" s="326"/>
      <c r="C107" s="326"/>
      <c r="D107" s="201"/>
      <c r="E107" s="204"/>
      <c r="F107" s="380"/>
      <c r="G107" s="380"/>
      <c r="H107" s="380"/>
      <c r="I107" s="70">
        <f t="shared" ref="I107:I110" si="15">IF(ISBLANK(F107),0,3)</f>
        <v>0</v>
      </c>
      <c r="J107" s="87"/>
    </row>
    <row r="108" spans="1:10" s="7" customFormat="1" ht="15" x14ac:dyDescent="0.2">
      <c r="A108" s="294"/>
      <c r="B108" s="326"/>
      <c r="C108" s="326"/>
      <c r="D108" s="201"/>
      <c r="E108" s="204"/>
      <c r="F108" s="380"/>
      <c r="G108" s="380"/>
      <c r="H108" s="380"/>
      <c r="I108" s="70">
        <f t="shared" si="15"/>
        <v>0</v>
      </c>
      <c r="J108" s="87"/>
    </row>
    <row r="109" spans="1:10" s="7" customFormat="1" ht="15" x14ac:dyDescent="0.2">
      <c r="A109" s="294"/>
      <c r="B109" s="326"/>
      <c r="C109" s="326"/>
      <c r="D109" s="201"/>
      <c r="E109" s="204"/>
      <c r="F109" s="380"/>
      <c r="G109" s="380"/>
      <c r="H109" s="380"/>
      <c r="I109" s="70">
        <f t="shared" si="15"/>
        <v>0</v>
      </c>
      <c r="J109" s="87"/>
    </row>
    <row r="110" spans="1:10" s="7" customFormat="1" ht="15.75" thickBot="1" x14ac:dyDescent="0.25">
      <c r="A110" s="294"/>
      <c r="B110" s="326"/>
      <c r="C110" s="327"/>
      <c r="D110" s="210"/>
      <c r="E110" s="205"/>
      <c r="F110" s="381"/>
      <c r="G110" s="381"/>
      <c r="H110" s="381"/>
      <c r="I110" s="71">
        <f t="shared" si="15"/>
        <v>0</v>
      </c>
      <c r="J110" s="87"/>
    </row>
    <row r="111" spans="1:10" s="7" customFormat="1" ht="15" x14ac:dyDescent="0.2">
      <c r="A111" s="294"/>
      <c r="B111" s="326"/>
      <c r="C111" s="278" t="s">
        <v>70</v>
      </c>
      <c r="D111" s="200" t="s">
        <v>71</v>
      </c>
      <c r="E111" s="203">
        <v>50</v>
      </c>
      <c r="F111" s="341" t="s">
        <v>178</v>
      </c>
      <c r="G111" s="341"/>
      <c r="H111" s="341"/>
      <c r="I111" s="142">
        <f>IF(ISBLANK(F111),0,50)</f>
        <v>50</v>
      </c>
      <c r="J111" s="87"/>
    </row>
    <row r="112" spans="1:10" s="7" customFormat="1" ht="15.75" thickBot="1" x14ac:dyDescent="0.25">
      <c r="A112" s="294"/>
      <c r="B112" s="326"/>
      <c r="C112" s="279"/>
      <c r="D112" s="210"/>
      <c r="E112" s="205"/>
      <c r="F112" s="377"/>
      <c r="G112" s="377"/>
      <c r="H112" s="377"/>
      <c r="I112" s="71">
        <f>IF(ISBLANK(F112),0,50)</f>
        <v>0</v>
      </c>
      <c r="J112" s="87"/>
    </row>
    <row r="113" spans="1:10" s="7" customFormat="1" ht="15" x14ac:dyDescent="0.2">
      <c r="A113" s="294"/>
      <c r="B113" s="326"/>
      <c r="C113" s="279"/>
      <c r="D113" s="200" t="s">
        <v>72</v>
      </c>
      <c r="E113" s="203">
        <v>25</v>
      </c>
      <c r="F113" s="341" t="s">
        <v>179</v>
      </c>
      <c r="G113" s="341"/>
      <c r="H113" s="341"/>
      <c r="I113" s="142">
        <f>IF(ISBLANK(F113),0,25)</f>
        <v>25</v>
      </c>
      <c r="J113" s="87"/>
    </row>
    <row r="114" spans="1:10" s="7" customFormat="1" ht="15" x14ac:dyDescent="0.2">
      <c r="A114" s="294"/>
      <c r="B114" s="326"/>
      <c r="C114" s="279"/>
      <c r="D114" s="201"/>
      <c r="E114" s="204"/>
      <c r="F114" s="379"/>
      <c r="G114" s="379"/>
      <c r="H114" s="379"/>
      <c r="I114" s="70">
        <f t="shared" ref="I114:I115" si="16">IF(ISBLANK(F114),0,25)</f>
        <v>0</v>
      </c>
      <c r="J114" s="87"/>
    </row>
    <row r="115" spans="1:10" s="7" customFormat="1" ht="15.75" thickBot="1" x14ac:dyDescent="0.25">
      <c r="A115" s="295"/>
      <c r="B115" s="327"/>
      <c r="C115" s="280"/>
      <c r="D115" s="202"/>
      <c r="E115" s="257"/>
      <c r="F115" s="378"/>
      <c r="G115" s="378"/>
      <c r="H115" s="378"/>
      <c r="I115" s="139">
        <f t="shared" si="16"/>
        <v>0</v>
      </c>
      <c r="J115" s="87"/>
    </row>
    <row r="116" spans="1:10" s="7" customFormat="1" ht="19.5" thickTop="1" thickBot="1" x14ac:dyDescent="0.25">
      <c r="A116" s="23"/>
      <c r="G116" s="375" t="s">
        <v>61</v>
      </c>
      <c r="H116" s="376"/>
      <c r="I116" s="170">
        <f>SUM(I3:I115)</f>
        <v>449.5</v>
      </c>
      <c r="J116" s="119"/>
    </row>
    <row r="119" spans="1:10" ht="24.6" customHeight="1" x14ac:dyDescent="0.2">
      <c r="B119" s="318" t="s">
        <v>82</v>
      </c>
      <c r="C119" s="318"/>
      <c r="D119" s="318"/>
      <c r="E119" s="318"/>
      <c r="F119" s="318"/>
      <c r="G119" s="112" t="s">
        <v>151</v>
      </c>
      <c r="H119" s="164">
        <v>100</v>
      </c>
    </row>
    <row r="120" spans="1:10" ht="15.75" x14ac:dyDescent="0.25">
      <c r="B120" s="318" t="s">
        <v>125</v>
      </c>
      <c r="C120" s="318"/>
      <c r="D120" s="318"/>
      <c r="E120" s="318"/>
      <c r="F120" s="318"/>
      <c r="G120" s="112" t="s">
        <v>157</v>
      </c>
      <c r="H120" s="114">
        <v>100</v>
      </c>
    </row>
    <row r="121" spans="1:10" ht="15.75" x14ac:dyDescent="0.25">
      <c r="B121" s="318"/>
      <c r="C121" s="318"/>
      <c r="D121" s="318"/>
      <c r="E121" s="318"/>
      <c r="F121" s="318"/>
      <c r="G121" s="112" t="s">
        <v>156</v>
      </c>
      <c r="H121" s="113">
        <v>150</v>
      </c>
    </row>
    <row r="122" spans="1:10" ht="13.15" customHeight="1" x14ac:dyDescent="0.25">
      <c r="B122" s="318"/>
      <c r="C122" s="318"/>
      <c r="D122" s="318"/>
      <c r="E122" s="318"/>
      <c r="F122" s="318"/>
      <c r="G122" s="112" t="s">
        <v>158</v>
      </c>
      <c r="H122" s="114">
        <v>150</v>
      </c>
    </row>
    <row r="123" spans="1:10" x14ac:dyDescent="0.2">
      <c r="B123" s="318"/>
      <c r="C123" s="318"/>
      <c r="D123" s="318"/>
      <c r="E123" s="318"/>
      <c r="F123" s="318"/>
    </row>
    <row r="124" spans="1:10" ht="18.75" customHeight="1" x14ac:dyDescent="0.2">
      <c r="B124" s="318"/>
      <c r="C124" s="318"/>
      <c r="D124" s="318"/>
      <c r="E124" s="318"/>
      <c r="F124" s="318"/>
    </row>
  </sheetData>
  <mergeCells count="135">
    <mergeCell ref="G116:H116"/>
    <mergeCell ref="F111:H111"/>
    <mergeCell ref="F112:H112"/>
    <mergeCell ref="F113:H113"/>
    <mergeCell ref="F115:H115"/>
    <mergeCell ref="F114:H114"/>
    <mergeCell ref="F106:H106"/>
    <mergeCell ref="F107:H107"/>
    <mergeCell ref="F108:H108"/>
    <mergeCell ref="F109:H109"/>
    <mergeCell ref="F110:H110"/>
    <mergeCell ref="F101:H101"/>
    <mergeCell ref="F102:H102"/>
    <mergeCell ref="F103:H103"/>
    <mergeCell ref="F104:H104"/>
    <mergeCell ref="F105:H105"/>
    <mergeCell ref="F98:H98"/>
    <mergeCell ref="F100:H100"/>
    <mergeCell ref="F99:H99"/>
    <mergeCell ref="D97:D98"/>
    <mergeCell ref="F97:H97"/>
    <mergeCell ref="E97:E98"/>
    <mergeCell ref="D99:D100"/>
    <mergeCell ref="E99:E100"/>
    <mergeCell ref="F66:G66"/>
    <mergeCell ref="F67:G67"/>
    <mergeCell ref="F68:G68"/>
    <mergeCell ref="F58:H58"/>
    <mergeCell ref="F59:H59"/>
    <mergeCell ref="F60:H60"/>
    <mergeCell ref="F94:H94"/>
    <mergeCell ref="F95:H95"/>
    <mergeCell ref="F96:H96"/>
    <mergeCell ref="F93:H93"/>
    <mergeCell ref="F87:H87"/>
    <mergeCell ref="F88:H88"/>
    <mergeCell ref="F89:H89"/>
    <mergeCell ref="F90:H90"/>
    <mergeCell ref="F91:H91"/>
    <mergeCell ref="F1:J1"/>
    <mergeCell ref="F41:H41"/>
    <mergeCell ref="E111:E112"/>
    <mergeCell ref="E113:E115"/>
    <mergeCell ref="D106:D110"/>
    <mergeCell ref="E106:E110"/>
    <mergeCell ref="F42:H42"/>
    <mergeCell ref="F43:H43"/>
    <mergeCell ref="F44:H44"/>
    <mergeCell ref="F45:H45"/>
    <mergeCell ref="F46:H46"/>
    <mergeCell ref="F47:H47"/>
    <mergeCell ref="F48:H48"/>
    <mergeCell ref="F74:H74"/>
    <mergeCell ref="F75:H75"/>
    <mergeCell ref="F49:H49"/>
    <mergeCell ref="F50:H50"/>
    <mergeCell ref="F51:H51"/>
    <mergeCell ref="F52:H52"/>
    <mergeCell ref="F53:H53"/>
    <mergeCell ref="F54:H54"/>
    <mergeCell ref="F55:H55"/>
    <mergeCell ref="F56:H56"/>
    <mergeCell ref="F57:H57"/>
    <mergeCell ref="D79:D83"/>
    <mergeCell ref="E79:E83"/>
    <mergeCell ref="E84:E86"/>
    <mergeCell ref="E87:E90"/>
    <mergeCell ref="C97:C100"/>
    <mergeCell ref="F92:H92"/>
    <mergeCell ref="C64:C72"/>
    <mergeCell ref="E60:E63"/>
    <mergeCell ref="D69:D72"/>
    <mergeCell ref="D64:D68"/>
    <mergeCell ref="F82:H82"/>
    <mergeCell ref="F83:H83"/>
    <mergeCell ref="F84:H84"/>
    <mergeCell ref="F85:H85"/>
    <mergeCell ref="F86:H86"/>
    <mergeCell ref="F76:H76"/>
    <mergeCell ref="F77:H77"/>
    <mergeCell ref="F78:H78"/>
    <mergeCell ref="F79:H79"/>
    <mergeCell ref="F80:H80"/>
    <mergeCell ref="F81:H81"/>
    <mergeCell ref="F72:G72"/>
    <mergeCell ref="F64:G64"/>
    <mergeCell ref="F65:G65"/>
    <mergeCell ref="E49:E53"/>
    <mergeCell ref="D45:D48"/>
    <mergeCell ref="E45:E48"/>
    <mergeCell ref="C41:C48"/>
    <mergeCell ref="D41:D44"/>
    <mergeCell ref="E41:E44"/>
    <mergeCell ref="B119:F119"/>
    <mergeCell ref="B120:F124"/>
    <mergeCell ref="B75:B90"/>
    <mergeCell ref="C75:C90"/>
    <mergeCell ref="B91:B115"/>
    <mergeCell ref="D87:D90"/>
    <mergeCell ref="D84:D86"/>
    <mergeCell ref="E92:E96"/>
    <mergeCell ref="D92:D96"/>
    <mergeCell ref="C101:C110"/>
    <mergeCell ref="E101:E105"/>
    <mergeCell ref="D101:D105"/>
    <mergeCell ref="C111:C115"/>
    <mergeCell ref="D111:D112"/>
    <mergeCell ref="D113:D115"/>
    <mergeCell ref="C92:C96"/>
    <mergeCell ref="D75:D78"/>
    <mergeCell ref="E75:E78"/>
    <mergeCell ref="F63:H63"/>
    <mergeCell ref="F61:H61"/>
    <mergeCell ref="F62:H62"/>
    <mergeCell ref="F69:G69"/>
    <mergeCell ref="F70:G70"/>
    <mergeCell ref="F71:G71"/>
    <mergeCell ref="A3:A115"/>
    <mergeCell ref="B3:B40"/>
    <mergeCell ref="C3:C40"/>
    <mergeCell ref="B49:B63"/>
    <mergeCell ref="D3:D13"/>
    <mergeCell ref="D60:D63"/>
    <mergeCell ref="C49:C63"/>
    <mergeCell ref="B74:E74"/>
    <mergeCell ref="B64:B72"/>
    <mergeCell ref="D54:D59"/>
    <mergeCell ref="E54:E59"/>
    <mergeCell ref="E64:E68"/>
    <mergeCell ref="E3:E13"/>
    <mergeCell ref="D14:D40"/>
    <mergeCell ref="E14:E40"/>
    <mergeCell ref="E69:E72"/>
    <mergeCell ref="B41:B48"/>
    <mergeCell ref="D49:D53"/>
  </mergeCells>
  <pageMargins left="0.31496062992125984" right="0.31496062992125984" top="0.74803149606299213" bottom="0.74803149606299213" header="0.31496062992125984" footer="0.31496062992125984"/>
  <pageSetup paperSize="9" scale="72" fitToHeight="0"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Total</vt:lpstr>
      <vt:lpstr>Criteriul A1</vt:lpstr>
      <vt:lpstr>Criteriul A2</vt:lpstr>
      <vt:lpstr>Criteriul A3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anca</dc:creator>
  <cp:lastModifiedBy>teddy</cp:lastModifiedBy>
  <cp:lastPrinted>2014-02-06T21:31:58Z</cp:lastPrinted>
  <dcterms:created xsi:type="dcterms:W3CDTF">2013-01-08T09:55:17Z</dcterms:created>
  <dcterms:modified xsi:type="dcterms:W3CDTF">2020-11-28T13:12:26Z</dcterms:modified>
</cp:coreProperties>
</file>